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平利县防止因病返贫专项救助情况统计表" sheetId="5" r:id="rId1"/>
    <sheet name="平利县防止因病返贫专项救助人员家庭成员信息表" sheetId="6" r:id="rId2"/>
    <sheet name="Sheet1" sheetId="7" r:id="rId3"/>
    <sheet name="Sheet2" sheetId="8" r:id="rId4"/>
  </sheets>
  <definedNames>
    <definedName name="_xlnm._FilterDatabase" localSheetId="0" hidden="1">平利县防止因病返贫专项救助情况统计表!$A$3:$S$24</definedName>
    <definedName name="_xlnm._FilterDatabase" localSheetId="1" hidden="1">平利县防止因病返贫专项救助人员家庭成员信息表!$A$3:$BE$68</definedName>
    <definedName name="_xlnm.Print_Titles" localSheetId="0">平利县防止因病返贫专项救助情况统计表!$2:$3</definedName>
  </definedNames>
  <calcPr calcId="144525"/>
</workbook>
</file>

<file path=xl/sharedStrings.xml><?xml version="1.0" encoding="utf-8"?>
<sst xmlns="http://schemas.openxmlformats.org/spreadsheetml/2006/main" count="678" uniqueCount="151">
  <si>
    <t>平利县2023年度防止因病返贫专项救助名单</t>
  </si>
  <si>
    <t>序号</t>
  </si>
  <si>
    <t>镇</t>
  </si>
  <si>
    <t>村</t>
  </si>
  <si>
    <t>申请人</t>
  </si>
  <si>
    <t>患者姓名</t>
  </si>
  <si>
    <t>风险识别时间</t>
  </si>
  <si>
    <t>易返贫致贫户(监测对象)类型</t>
  </si>
  <si>
    <t>家庭人口</t>
  </si>
  <si>
    <t>救助情况</t>
  </si>
  <si>
    <t>住院总费用</t>
  </si>
  <si>
    <t>医保报销</t>
  </si>
  <si>
    <t>自付费用</t>
  </si>
  <si>
    <t>保险理赔</t>
  </si>
  <si>
    <t>民政救助</t>
  </si>
  <si>
    <t>社会帮扶</t>
  </si>
  <si>
    <t>救助基数</t>
  </si>
  <si>
    <t>救助比例</t>
  </si>
  <si>
    <t>救助金额</t>
  </si>
  <si>
    <t>实际救助金额</t>
  </si>
  <si>
    <t>合计</t>
  </si>
  <si>
    <t>—</t>
  </si>
  <si>
    <t>兴隆镇</t>
  </si>
  <si>
    <t>广木河村</t>
  </si>
  <si>
    <t>朱典松</t>
  </si>
  <si>
    <t>2021年12月</t>
  </si>
  <si>
    <t>突发严重困难户</t>
  </si>
  <si>
    <t>李相富</t>
  </si>
  <si>
    <t>李贤文</t>
  </si>
  <si>
    <t>2022年06月</t>
  </si>
  <si>
    <t>新场街村</t>
  </si>
  <si>
    <t>吴兴运</t>
  </si>
  <si>
    <t>2023年06月</t>
  </si>
  <si>
    <t>九龙池村</t>
  </si>
  <si>
    <t>何毓锋</t>
  </si>
  <si>
    <t>曹忠连</t>
  </si>
  <si>
    <t>2023年05月</t>
  </si>
  <si>
    <t>正阳镇</t>
  </si>
  <si>
    <t>南溪河村</t>
  </si>
  <si>
    <t>罗远超</t>
  </si>
  <si>
    <t>2023年02月</t>
  </si>
  <si>
    <t>西河镇</t>
  </si>
  <si>
    <t>水田河村</t>
  </si>
  <si>
    <t>袁瑞立</t>
  </si>
  <si>
    <t>2022年05月</t>
  </si>
  <si>
    <t>东坝村</t>
  </si>
  <si>
    <t>刘其银</t>
  </si>
  <si>
    <t>2022年12月</t>
  </si>
  <si>
    <t>西坝村</t>
  </si>
  <si>
    <t>李俭</t>
  </si>
  <si>
    <t>魏玉明</t>
  </si>
  <si>
    <t>2022年10月</t>
  </si>
  <si>
    <t>八仙镇</t>
  </si>
  <si>
    <t>松阳村</t>
  </si>
  <si>
    <t>张文伟</t>
  </si>
  <si>
    <t>熊丽</t>
  </si>
  <si>
    <t>2022年11月</t>
  </si>
  <si>
    <t>三阳镇</t>
  </si>
  <si>
    <t>牛角坝村</t>
  </si>
  <si>
    <t>高秀华</t>
  </si>
  <si>
    <t>城关镇</t>
  </si>
  <si>
    <t>普济寺村</t>
  </si>
  <si>
    <t>陈超</t>
  </si>
  <si>
    <t>陈绪池</t>
  </si>
  <si>
    <t>2022年08月</t>
  </si>
  <si>
    <t>龙古村</t>
  </si>
  <si>
    <t>余以德</t>
  </si>
  <si>
    <t>2021年11月</t>
  </si>
  <si>
    <t>杨大勇</t>
  </si>
  <si>
    <t>金华村</t>
  </si>
  <si>
    <t>龙显艳</t>
  </si>
  <si>
    <t>边缘易致贫户</t>
  </si>
  <si>
    <t>叶俭</t>
  </si>
  <si>
    <t>黄启兵</t>
  </si>
  <si>
    <t>易吉贵</t>
  </si>
  <si>
    <t>2023年03月</t>
  </si>
  <si>
    <t>沙河村</t>
  </si>
  <si>
    <t>储德先</t>
  </si>
  <si>
    <t>赵金柱</t>
  </si>
  <si>
    <t>东关村</t>
  </si>
  <si>
    <t>刘修圆</t>
  </si>
  <si>
    <t>平利县防止因病返贫专项救助人员家庭成员信息表</t>
  </si>
  <si>
    <t>县(市、区、旗)</t>
  </si>
  <si>
    <t>乡(镇)</t>
  </si>
  <si>
    <t>行政村</t>
  </si>
  <si>
    <t>姓名</t>
  </si>
  <si>
    <t>家庭人口数</t>
  </si>
  <si>
    <t>与户主关系</t>
  </si>
  <si>
    <t>易返贫致贫户(监测对象)类别</t>
  </si>
  <si>
    <t>比对结果</t>
  </si>
  <si>
    <t>平利县</t>
  </si>
  <si>
    <t>李阳贵</t>
  </si>
  <si>
    <t>5</t>
  </si>
  <si>
    <t>之母</t>
  </si>
  <si>
    <t>张熳桐</t>
  </si>
  <si>
    <t>之女</t>
  </si>
  <si>
    <t>户主</t>
  </si>
  <si>
    <t>张金烔</t>
  </si>
  <si>
    <t>之子</t>
  </si>
  <si>
    <t>配偶</t>
  </si>
  <si>
    <t>洪梓煜</t>
  </si>
  <si>
    <t>6</t>
  </si>
  <si>
    <t>洪康辉</t>
  </si>
  <si>
    <t>洪庆国</t>
  </si>
  <si>
    <t>洪余和</t>
  </si>
  <si>
    <t>之父</t>
  </si>
  <si>
    <t>陈家翠</t>
  </si>
  <si>
    <t>王顺翠</t>
  </si>
  <si>
    <t>万逸风</t>
  </si>
  <si>
    <t>之外孙子</t>
  </si>
  <si>
    <t>余志濛</t>
  </si>
  <si>
    <t>余致娇</t>
  </si>
  <si>
    <t>黄超</t>
  </si>
  <si>
    <t>3</t>
  </si>
  <si>
    <t>罗华春</t>
  </si>
  <si>
    <t>杨欣宜</t>
  </si>
  <si>
    <t>杨青青</t>
  </si>
  <si>
    <t>肖胜英</t>
  </si>
  <si>
    <t>杨荣雯</t>
  </si>
  <si>
    <t>陈海鑫</t>
  </si>
  <si>
    <t>王燕</t>
  </si>
  <si>
    <t>史顺兰</t>
  </si>
  <si>
    <t>陈嘉辉</t>
  </si>
  <si>
    <t>冯清华</t>
  </si>
  <si>
    <t>叶云义</t>
  </si>
  <si>
    <t>叶明宇</t>
  </si>
  <si>
    <t>叶晓楠</t>
  </si>
  <si>
    <t>柯尊春</t>
  </si>
  <si>
    <t>易杰</t>
  </si>
  <si>
    <t>4</t>
  </si>
  <si>
    <t>易诗雨</t>
  </si>
  <si>
    <t>之孙女</t>
  </si>
  <si>
    <t>冯高平</t>
  </si>
  <si>
    <t>1</t>
  </si>
  <si>
    <t>高美荣</t>
  </si>
  <si>
    <t>袁敏</t>
  </si>
  <si>
    <t>魏远建</t>
  </si>
  <si>
    <t>陈开贵</t>
  </si>
  <si>
    <t>朱益涵</t>
  </si>
  <si>
    <t>陈琴</t>
  </si>
  <si>
    <t>李佳垚</t>
  </si>
  <si>
    <t>李静</t>
  </si>
  <si>
    <t>邓金友</t>
  </si>
  <si>
    <t>熊春芝</t>
  </si>
  <si>
    <t>何瑞</t>
  </si>
  <si>
    <t>何秀清</t>
  </si>
  <si>
    <t>2</t>
  </si>
  <si>
    <t>吴嘉怡</t>
  </si>
  <si>
    <t>其他</t>
  </si>
  <si>
    <t>罗砚砚</t>
  </si>
  <si>
    <t>王兴美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</si>
</sst>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name val="Courier New"/>
      <charset val="134"/>
    </font>
    <font>
      <sz val="11"/>
      <name val="Courier New"/>
      <charset val="134"/>
    </font>
    <font>
      <sz val="12"/>
      <name val="宋体"/>
      <charset val="134"/>
    </font>
    <font>
      <b/>
      <sz val="28"/>
      <name val="方正小标宋简体"/>
      <charset val="134"/>
    </font>
    <font>
      <sz val="12"/>
      <name val="宋体"/>
      <charset val="134"/>
      <scheme val="major"/>
    </font>
    <font>
      <sz val="16"/>
      <name val="宋体"/>
      <charset val="134"/>
    </font>
    <font>
      <sz val="14"/>
      <name val="宋体"/>
      <charset val="134"/>
    </font>
    <font>
      <sz val="1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2" applyNumberFormat="0" applyAlignment="0" applyProtection="0">
      <alignment vertical="center"/>
    </xf>
    <xf numFmtId="0" fontId="20" fillId="4" borderId="13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5" borderId="14" applyNumberFormat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57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9" fontId="8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4"/>
  <sheetViews>
    <sheetView zoomScale="70" zoomScaleNormal="70" workbookViewId="0">
      <pane ySplit="3" topLeftCell="A4" activePane="bottomLeft" state="frozen"/>
      <selection/>
      <selection pane="bottomLeft" activeCell="Z7" sqref="Z7"/>
    </sheetView>
  </sheetViews>
  <sheetFormatPr defaultColWidth="9" defaultRowHeight="14.25"/>
  <cols>
    <col min="1" max="1" width="9" style="12"/>
    <col min="2" max="2" width="7.49166666666667" style="12" customWidth="1"/>
    <col min="3" max="3" width="11.175" style="12" customWidth="1"/>
    <col min="4" max="5" width="8.81666666666667" style="12" customWidth="1"/>
    <col min="6" max="6" width="11.5" style="12" customWidth="1"/>
    <col min="7" max="7" width="17.45" style="12" customWidth="1"/>
    <col min="8" max="8" width="6" style="14" customWidth="1"/>
    <col min="9" max="11" width="13.1333333333333" style="14" customWidth="1"/>
    <col min="12" max="12" width="10.225" style="14" customWidth="1"/>
    <col min="13" max="13" width="11.6333333333333" style="14" customWidth="1"/>
    <col min="14" max="14" width="9.85" style="14" customWidth="1"/>
    <col min="15" max="15" width="14.2666666666667" style="14" customWidth="1"/>
    <col min="16" max="16" width="10.8833333333333" style="14" customWidth="1"/>
    <col min="17" max="17" width="12.9416666666667" style="14" customWidth="1"/>
    <col min="18" max="18" width="13.025" style="14" customWidth="1"/>
    <col min="19" max="19" width="11.0583333333333" style="14" customWidth="1"/>
    <col min="20" max="16384" width="9" style="12"/>
  </cols>
  <sheetData>
    <row r="1" s="12" customFormat="1" ht="75" customHeight="1" spans="1:19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s="12" customFormat="1" ht="26.25" customHeight="1" spans="1:19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7" t="s">
        <v>6</v>
      </c>
      <c r="G2" s="17" t="s">
        <v>7</v>
      </c>
      <c r="H2" s="16" t="s">
        <v>8</v>
      </c>
      <c r="I2" s="27" t="s">
        <v>9</v>
      </c>
      <c r="J2" s="27"/>
      <c r="K2" s="27"/>
      <c r="L2" s="27"/>
      <c r="M2" s="27"/>
      <c r="N2" s="27"/>
      <c r="O2" s="27" t="s">
        <v>9</v>
      </c>
      <c r="P2" s="27"/>
      <c r="Q2" s="27"/>
      <c r="R2" s="27"/>
      <c r="S2" s="31"/>
    </row>
    <row r="3" s="13" customFormat="1" ht="26.25" customHeight="1" spans="1:19">
      <c r="A3" s="16"/>
      <c r="B3" s="16"/>
      <c r="C3" s="16"/>
      <c r="D3" s="16"/>
      <c r="E3" s="16"/>
      <c r="F3" s="18"/>
      <c r="G3" s="18"/>
      <c r="H3" s="16"/>
      <c r="I3" s="16" t="s">
        <v>10</v>
      </c>
      <c r="J3" s="16" t="s">
        <v>11</v>
      </c>
      <c r="K3" s="16" t="s">
        <v>12</v>
      </c>
      <c r="L3" s="16" t="s">
        <v>13</v>
      </c>
      <c r="M3" s="16" t="s">
        <v>14</v>
      </c>
      <c r="N3" s="16" t="s">
        <v>15</v>
      </c>
      <c r="O3" s="16" t="s">
        <v>16</v>
      </c>
      <c r="P3" s="16" t="s">
        <v>17</v>
      </c>
      <c r="Q3" s="16" t="s">
        <v>18</v>
      </c>
      <c r="R3" s="16" t="s">
        <v>19</v>
      </c>
      <c r="S3" s="32"/>
    </row>
    <row r="4" s="13" customFormat="1" ht="41" customHeight="1" spans="1:19">
      <c r="A4" s="19" t="s">
        <v>20</v>
      </c>
      <c r="B4" s="19"/>
      <c r="C4" s="19"/>
      <c r="D4" s="19"/>
      <c r="E4" s="19"/>
      <c r="F4" s="19"/>
      <c r="G4" s="19"/>
      <c r="H4" s="20"/>
      <c r="I4" s="16" t="s">
        <v>21</v>
      </c>
      <c r="J4" s="16" t="s">
        <v>21</v>
      </c>
      <c r="K4" s="16" t="s">
        <v>21</v>
      </c>
      <c r="L4" s="16" t="s">
        <v>21</v>
      </c>
      <c r="M4" s="16" t="s">
        <v>21</v>
      </c>
      <c r="N4" s="16" t="s">
        <v>21</v>
      </c>
      <c r="O4" s="16" t="s">
        <v>21</v>
      </c>
      <c r="P4" s="16" t="s">
        <v>21</v>
      </c>
      <c r="Q4" s="33"/>
      <c r="R4" s="34">
        <f>SUM(R5:R24)</f>
        <v>300257</v>
      </c>
      <c r="S4" s="33"/>
    </row>
    <row r="5" s="12" customFormat="1" ht="65" customHeight="1" spans="1:19">
      <c r="A5" s="21">
        <v>1</v>
      </c>
      <c r="B5" s="22" t="s">
        <v>22</v>
      </c>
      <c r="C5" s="22" t="s">
        <v>23</v>
      </c>
      <c r="D5" s="22" t="s">
        <v>24</v>
      </c>
      <c r="E5" s="22" t="s">
        <v>24</v>
      </c>
      <c r="F5" s="23" t="s">
        <v>25</v>
      </c>
      <c r="G5" s="23" t="s">
        <v>26</v>
      </c>
      <c r="H5" s="24">
        <v>4</v>
      </c>
      <c r="I5" s="28">
        <v>261460.21</v>
      </c>
      <c r="J5" s="28">
        <v>231268.47</v>
      </c>
      <c r="K5" s="28">
        <v>30191.74</v>
      </c>
      <c r="L5" s="28"/>
      <c r="M5" s="28">
        <v>5160</v>
      </c>
      <c r="N5" s="28"/>
      <c r="O5" s="29">
        <f t="shared" ref="O5:O14" si="0">K5-M5-10000</f>
        <v>15031.74</v>
      </c>
      <c r="P5" s="30">
        <v>0.3</v>
      </c>
      <c r="Q5" s="35">
        <f>O5*P5</f>
        <v>4509.522</v>
      </c>
      <c r="R5" s="34">
        <v>4510</v>
      </c>
      <c r="S5" s="36"/>
    </row>
    <row r="6" s="12" customFormat="1" ht="65" customHeight="1" spans="1:19">
      <c r="A6" s="21">
        <v>2</v>
      </c>
      <c r="B6" s="22" t="s">
        <v>22</v>
      </c>
      <c r="C6" s="22" t="s">
        <v>23</v>
      </c>
      <c r="D6" s="22" t="s">
        <v>27</v>
      </c>
      <c r="E6" s="22" t="s">
        <v>28</v>
      </c>
      <c r="F6" s="23" t="s">
        <v>29</v>
      </c>
      <c r="G6" s="23" t="s">
        <v>26</v>
      </c>
      <c r="H6" s="24">
        <v>5</v>
      </c>
      <c r="I6" s="28">
        <f t="shared" ref="I6:I20" si="1">J6+K6</f>
        <v>68206.66</v>
      </c>
      <c r="J6" s="28">
        <f>23773.74+25577.18</f>
        <v>49350.92</v>
      </c>
      <c r="K6" s="28">
        <f>5016.74+13839</f>
        <v>18855.74</v>
      </c>
      <c r="L6" s="28"/>
      <c r="M6" s="28">
        <v>1220</v>
      </c>
      <c r="N6" s="28"/>
      <c r="O6" s="29">
        <f t="shared" si="0"/>
        <v>7635.74</v>
      </c>
      <c r="P6" s="30">
        <v>0.25</v>
      </c>
      <c r="Q6" s="35">
        <f t="shared" ref="Q6:Q25" si="2">O6*P6</f>
        <v>1908.935</v>
      </c>
      <c r="R6" s="34">
        <v>1909</v>
      </c>
      <c r="S6" s="36"/>
    </row>
    <row r="7" s="12" customFormat="1" ht="65" customHeight="1" spans="1:19">
      <c r="A7" s="21">
        <v>3</v>
      </c>
      <c r="B7" s="22" t="s">
        <v>22</v>
      </c>
      <c r="C7" s="22" t="s">
        <v>30</v>
      </c>
      <c r="D7" s="22" t="s">
        <v>31</v>
      </c>
      <c r="E7" s="22" t="s">
        <v>31</v>
      </c>
      <c r="F7" s="23" t="s">
        <v>32</v>
      </c>
      <c r="G7" s="23" t="s">
        <v>26</v>
      </c>
      <c r="H7" s="24">
        <v>2</v>
      </c>
      <c r="I7" s="28">
        <f t="shared" si="1"/>
        <v>86219.5</v>
      </c>
      <c r="J7" s="28">
        <f>26718.17+25724.39+4036.05</f>
        <v>56478.61</v>
      </c>
      <c r="K7" s="28">
        <f>9580.19+17966.83+2193.87</f>
        <v>29740.89</v>
      </c>
      <c r="L7" s="28"/>
      <c r="M7" s="28">
        <v>0</v>
      </c>
      <c r="N7" s="28"/>
      <c r="O7" s="29">
        <f t="shared" si="0"/>
        <v>19740.89</v>
      </c>
      <c r="P7" s="30">
        <v>0.3</v>
      </c>
      <c r="Q7" s="35">
        <f t="shared" si="2"/>
        <v>5922.267</v>
      </c>
      <c r="R7" s="34">
        <v>5922</v>
      </c>
      <c r="S7" s="36"/>
    </row>
    <row r="8" s="12" customFormat="1" ht="65" customHeight="1" spans="1:19">
      <c r="A8" s="21">
        <v>4</v>
      </c>
      <c r="B8" s="22" t="s">
        <v>22</v>
      </c>
      <c r="C8" s="22" t="s">
        <v>33</v>
      </c>
      <c r="D8" s="22" t="s">
        <v>34</v>
      </c>
      <c r="E8" s="22" t="s">
        <v>35</v>
      </c>
      <c r="F8" s="23" t="s">
        <v>36</v>
      </c>
      <c r="G8" s="23" t="s">
        <v>26</v>
      </c>
      <c r="H8" s="24">
        <v>5</v>
      </c>
      <c r="I8" s="28">
        <f t="shared" si="1"/>
        <v>100651.13</v>
      </c>
      <c r="J8" s="28">
        <f>43554.1+21932.45+7828.26+12314.86</f>
        <v>85629.67</v>
      </c>
      <c r="K8" s="28">
        <f>8683.95+6337.51</f>
        <v>15021.46</v>
      </c>
      <c r="L8" s="28"/>
      <c r="M8" s="28">
        <v>0</v>
      </c>
      <c r="N8" s="28"/>
      <c r="O8" s="29">
        <f t="shared" si="0"/>
        <v>5021.46</v>
      </c>
      <c r="P8" s="30">
        <v>0.25</v>
      </c>
      <c r="Q8" s="35">
        <f t="shared" si="2"/>
        <v>1255.365</v>
      </c>
      <c r="R8" s="34">
        <v>1255</v>
      </c>
      <c r="S8" s="36"/>
    </row>
    <row r="9" s="12" customFormat="1" ht="65" customHeight="1" spans="1:19">
      <c r="A9" s="21">
        <v>5</v>
      </c>
      <c r="B9" s="22" t="s">
        <v>37</v>
      </c>
      <c r="C9" s="22" t="s">
        <v>38</v>
      </c>
      <c r="D9" s="22" t="s">
        <v>39</v>
      </c>
      <c r="E9" s="22" t="s">
        <v>39</v>
      </c>
      <c r="F9" s="25" t="s">
        <v>40</v>
      </c>
      <c r="G9" s="25" t="s">
        <v>26</v>
      </c>
      <c r="H9" s="24">
        <v>3</v>
      </c>
      <c r="I9" s="28">
        <f t="shared" si="1"/>
        <v>50360.97</v>
      </c>
      <c r="J9" s="28">
        <f>5548.75+21094.04</f>
        <v>26642.79</v>
      </c>
      <c r="K9" s="28">
        <f>6672.86+17045.32</f>
        <v>23718.18</v>
      </c>
      <c r="L9" s="28"/>
      <c r="M9" s="28">
        <v>3870</v>
      </c>
      <c r="N9" s="28"/>
      <c r="O9" s="29">
        <f t="shared" si="0"/>
        <v>9848.18</v>
      </c>
      <c r="P9" s="30">
        <v>0.25</v>
      </c>
      <c r="Q9" s="35">
        <f t="shared" si="2"/>
        <v>2462.045</v>
      </c>
      <c r="R9" s="34">
        <v>2462</v>
      </c>
      <c r="S9" s="36"/>
    </row>
    <row r="10" s="12" customFormat="1" ht="65" customHeight="1" spans="1:19">
      <c r="A10" s="21">
        <v>6</v>
      </c>
      <c r="B10" s="22" t="s">
        <v>41</v>
      </c>
      <c r="C10" s="22" t="s">
        <v>42</v>
      </c>
      <c r="D10" s="22" t="s">
        <v>43</v>
      </c>
      <c r="E10" s="22" t="s">
        <v>43</v>
      </c>
      <c r="F10" s="23" t="s">
        <v>44</v>
      </c>
      <c r="G10" s="23" t="s">
        <v>26</v>
      </c>
      <c r="H10" s="24">
        <v>3</v>
      </c>
      <c r="I10" s="28">
        <f t="shared" si="1"/>
        <v>96929.22</v>
      </c>
      <c r="J10" s="28">
        <f>57554.16+3118.06+2828.68+3306.5+3081.48</f>
        <v>69888.88</v>
      </c>
      <c r="K10" s="28">
        <f>23992.52+737.94+710.32+845.38+754.18</f>
        <v>27040.34</v>
      </c>
      <c r="L10" s="28"/>
      <c r="M10" s="28">
        <v>3660</v>
      </c>
      <c r="N10" s="28"/>
      <c r="O10" s="29">
        <f t="shared" si="0"/>
        <v>13380.34</v>
      </c>
      <c r="P10" s="30">
        <v>0.3</v>
      </c>
      <c r="Q10" s="35">
        <f t="shared" si="2"/>
        <v>4014.102</v>
      </c>
      <c r="R10" s="34">
        <v>4014</v>
      </c>
      <c r="S10" s="36"/>
    </row>
    <row r="11" s="12" customFormat="1" ht="65" customHeight="1" spans="1:19">
      <c r="A11" s="21">
        <v>7</v>
      </c>
      <c r="B11" s="22" t="s">
        <v>41</v>
      </c>
      <c r="C11" s="22" t="s">
        <v>45</v>
      </c>
      <c r="D11" s="22" t="s">
        <v>46</v>
      </c>
      <c r="E11" s="22" t="s">
        <v>46</v>
      </c>
      <c r="F11" s="23" t="s">
        <v>47</v>
      </c>
      <c r="G11" s="23" t="s">
        <v>26</v>
      </c>
      <c r="H11" s="24">
        <v>1</v>
      </c>
      <c r="I11" s="28">
        <f t="shared" si="1"/>
        <v>74036.83</v>
      </c>
      <c r="J11" s="28">
        <v>44408.13</v>
      </c>
      <c r="K11" s="28">
        <v>29628.7</v>
      </c>
      <c r="L11" s="28"/>
      <c r="M11" s="28">
        <v>3360</v>
      </c>
      <c r="N11" s="28"/>
      <c r="O11" s="29">
        <f t="shared" si="0"/>
        <v>16268.7</v>
      </c>
      <c r="P11" s="30">
        <v>0.3</v>
      </c>
      <c r="Q11" s="35">
        <f t="shared" si="2"/>
        <v>4880.61</v>
      </c>
      <c r="R11" s="34">
        <v>4881</v>
      </c>
      <c r="S11" s="36"/>
    </row>
    <row r="12" s="12" customFormat="1" ht="65" customHeight="1" spans="1:19">
      <c r="A12" s="21">
        <v>8</v>
      </c>
      <c r="B12" s="22" t="s">
        <v>41</v>
      </c>
      <c r="C12" s="22" t="s">
        <v>48</v>
      </c>
      <c r="D12" s="22" t="s">
        <v>49</v>
      </c>
      <c r="E12" s="22" t="s">
        <v>50</v>
      </c>
      <c r="F12" s="25" t="s">
        <v>51</v>
      </c>
      <c r="G12" s="25" t="s">
        <v>26</v>
      </c>
      <c r="H12" s="24">
        <v>3</v>
      </c>
      <c r="I12" s="28">
        <f t="shared" si="1"/>
        <v>66562.81</v>
      </c>
      <c r="J12" s="28">
        <f>38820.59+2141.58</f>
        <v>40962.17</v>
      </c>
      <c r="K12" s="28">
        <f>25130.56+470.08</f>
        <v>25600.64</v>
      </c>
      <c r="L12" s="28"/>
      <c r="M12" s="28">
        <v>2903</v>
      </c>
      <c r="N12" s="28"/>
      <c r="O12" s="29">
        <f t="shared" si="0"/>
        <v>12697.64</v>
      </c>
      <c r="P12" s="30">
        <v>0.3</v>
      </c>
      <c r="Q12" s="35">
        <f t="shared" si="2"/>
        <v>3809.292</v>
      </c>
      <c r="R12" s="34">
        <v>3809</v>
      </c>
      <c r="S12" s="36"/>
    </row>
    <row r="13" s="12" customFormat="1" ht="65" customHeight="1" spans="1:19">
      <c r="A13" s="21">
        <v>9</v>
      </c>
      <c r="B13" s="22" t="s">
        <v>52</v>
      </c>
      <c r="C13" s="22" t="s">
        <v>53</v>
      </c>
      <c r="D13" s="22" t="s">
        <v>54</v>
      </c>
      <c r="E13" s="22" t="s">
        <v>55</v>
      </c>
      <c r="F13" s="23" t="s">
        <v>56</v>
      </c>
      <c r="G13" s="23" t="s">
        <v>26</v>
      </c>
      <c r="H13" s="24">
        <v>5</v>
      </c>
      <c r="I13" s="28">
        <f t="shared" si="1"/>
        <v>302293.82</v>
      </c>
      <c r="J13" s="28">
        <v>220542.59</v>
      </c>
      <c r="K13" s="28">
        <v>81751.23</v>
      </c>
      <c r="L13" s="28"/>
      <c r="M13" s="28">
        <v>6450</v>
      </c>
      <c r="N13" s="28"/>
      <c r="O13" s="29">
        <f t="shared" si="0"/>
        <v>65301.23</v>
      </c>
      <c r="P13" s="30">
        <v>0.55</v>
      </c>
      <c r="Q13" s="35">
        <f t="shared" si="2"/>
        <v>35915.6765</v>
      </c>
      <c r="R13" s="34">
        <v>35916</v>
      </c>
      <c r="S13" s="36"/>
    </row>
    <row r="14" ht="65" customHeight="1" spans="1:19">
      <c r="A14" s="21">
        <v>10</v>
      </c>
      <c r="B14" s="22" t="s">
        <v>57</v>
      </c>
      <c r="C14" s="22" t="s">
        <v>58</v>
      </c>
      <c r="D14" s="22" t="s">
        <v>59</v>
      </c>
      <c r="E14" s="22" t="s">
        <v>59</v>
      </c>
      <c r="F14" s="24" t="s">
        <v>47</v>
      </c>
      <c r="G14" s="24" t="s">
        <v>26</v>
      </c>
      <c r="H14" s="24">
        <v>6</v>
      </c>
      <c r="I14" s="21">
        <v>157910.71</v>
      </c>
      <c r="J14" s="21">
        <v>112734.55</v>
      </c>
      <c r="K14" s="21">
        <v>45176.16</v>
      </c>
      <c r="L14" s="28"/>
      <c r="M14" s="21">
        <v>5490</v>
      </c>
      <c r="N14" s="28"/>
      <c r="O14" s="29">
        <f t="shared" si="0"/>
        <v>29686.16</v>
      </c>
      <c r="P14" s="30">
        <v>0.35</v>
      </c>
      <c r="Q14" s="35">
        <f t="shared" si="2"/>
        <v>10390.156</v>
      </c>
      <c r="R14" s="34">
        <v>10390</v>
      </c>
      <c r="S14" s="36"/>
    </row>
    <row r="15" ht="65" customHeight="1" spans="1:19">
      <c r="A15" s="21">
        <v>11</v>
      </c>
      <c r="B15" s="22" t="s">
        <v>60</v>
      </c>
      <c r="C15" s="22" t="s">
        <v>61</v>
      </c>
      <c r="D15" s="22" t="s">
        <v>62</v>
      </c>
      <c r="E15" s="22" t="s">
        <v>63</v>
      </c>
      <c r="F15" s="23" t="s">
        <v>64</v>
      </c>
      <c r="G15" s="23" t="s">
        <v>26</v>
      </c>
      <c r="H15" s="24">
        <v>5</v>
      </c>
      <c r="I15" s="21">
        <f t="shared" ref="I15:I21" si="3">J15+K15</f>
        <v>100079.67</v>
      </c>
      <c r="J15" s="21">
        <f>2634.64+11113.37+16075.55+9019.8+1344.82+11926.73+14069.91+1026.59</f>
        <v>67211.41</v>
      </c>
      <c r="K15" s="21">
        <f>3888.27+9354.07+8723.35+7127.74+266+2034.05+1429.77+45.01</f>
        <v>32868.26</v>
      </c>
      <c r="L15" s="28"/>
      <c r="M15" s="21">
        <v>0</v>
      </c>
      <c r="N15" s="28"/>
      <c r="O15" s="29">
        <f t="shared" ref="O15:O26" si="4">K15-M15-10000</f>
        <v>22868.26</v>
      </c>
      <c r="P15" s="30">
        <v>0.35</v>
      </c>
      <c r="Q15" s="35">
        <f t="shared" si="2"/>
        <v>8003.891</v>
      </c>
      <c r="R15" s="34">
        <v>8004</v>
      </c>
      <c r="S15" s="36"/>
    </row>
    <row r="16" ht="65" customHeight="1" spans="1:19">
      <c r="A16" s="21">
        <v>12</v>
      </c>
      <c r="B16" s="22" t="s">
        <v>60</v>
      </c>
      <c r="C16" s="22" t="s">
        <v>65</v>
      </c>
      <c r="D16" s="22" t="s">
        <v>66</v>
      </c>
      <c r="E16" s="22" t="s">
        <v>66</v>
      </c>
      <c r="F16" s="25" t="s">
        <v>67</v>
      </c>
      <c r="G16" s="25" t="s">
        <v>26</v>
      </c>
      <c r="H16" s="24">
        <v>5</v>
      </c>
      <c r="I16" s="21">
        <f t="shared" si="3"/>
        <v>137339.52</v>
      </c>
      <c r="J16" s="21">
        <f>5019.13+64490.37+443.6+9268.49</f>
        <v>79221.59</v>
      </c>
      <c r="K16" s="21">
        <f>7250.03+48619.8+827.58+1420.52</f>
        <v>58117.93</v>
      </c>
      <c r="L16" s="28"/>
      <c r="M16" s="21">
        <v>2000</v>
      </c>
      <c r="N16" s="28"/>
      <c r="O16" s="29">
        <f t="shared" si="4"/>
        <v>46117.93</v>
      </c>
      <c r="P16" s="30">
        <v>0.45</v>
      </c>
      <c r="Q16" s="35">
        <f t="shared" si="2"/>
        <v>20753.0685</v>
      </c>
      <c r="R16" s="34">
        <v>20753</v>
      </c>
      <c r="S16" s="36"/>
    </row>
    <row r="17" ht="65" customHeight="1" spans="1:19">
      <c r="A17" s="21">
        <v>13</v>
      </c>
      <c r="B17" s="22" t="s">
        <v>60</v>
      </c>
      <c r="C17" s="22" t="s">
        <v>61</v>
      </c>
      <c r="D17" s="22" t="s">
        <v>68</v>
      </c>
      <c r="E17" s="22" t="s">
        <v>68</v>
      </c>
      <c r="F17" s="23" t="s">
        <v>64</v>
      </c>
      <c r="G17" s="23" t="s">
        <v>26</v>
      </c>
      <c r="H17" s="24">
        <v>5</v>
      </c>
      <c r="I17" s="21">
        <v>188518.17</v>
      </c>
      <c r="J17" s="21">
        <v>148949.34</v>
      </c>
      <c r="K17" s="21">
        <f>1448.28+483.27+1458.69+4465.23+958.52+483.27+1793.65+2012.62+2562.47+1266.6+2085.98+4767.97+2785.69+2985.63+2646.58+1942.95+2121.11</f>
        <v>36268.51</v>
      </c>
      <c r="L17" s="28"/>
      <c r="M17" s="21">
        <v>6100</v>
      </c>
      <c r="N17" s="28"/>
      <c r="O17" s="29">
        <f t="shared" si="4"/>
        <v>20168.51</v>
      </c>
      <c r="P17" s="30">
        <v>0.35</v>
      </c>
      <c r="Q17" s="35">
        <f t="shared" si="2"/>
        <v>7058.9785</v>
      </c>
      <c r="R17" s="34">
        <v>7059</v>
      </c>
      <c r="S17" s="36"/>
    </row>
    <row r="18" ht="65" customHeight="1" spans="1:19">
      <c r="A18" s="21">
        <v>14</v>
      </c>
      <c r="B18" s="22" t="s">
        <v>60</v>
      </c>
      <c r="C18" s="22" t="s">
        <v>69</v>
      </c>
      <c r="D18" s="22" t="s">
        <v>70</v>
      </c>
      <c r="E18" s="22" t="s">
        <v>70</v>
      </c>
      <c r="F18" s="23" t="s">
        <v>67</v>
      </c>
      <c r="G18" s="23" t="s">
        <v>71</v>
      </c>
      <c r="H18" s="24">
        <v>6</v>
      </c>
      <c r="I18" s="21">
        <v>288796.49</v>
      </c>
      <c r="J18" s="21">
        <v>224688.92</v>
      </c>
      <c r="K18" s="21">
        <v>64107.57</v>
      </c>
      <c r="L18" s="28"/>
      <c r="M18" s="21">
        <v>2000</v>
      </c>
      <c r="N18" s="28"/>
      <c r="O18" s="29">
        <f t="shared" si="4"/>
        <v>52107.57</v>
      </c>
      <c r="P18" s="30">
        <v>0.5</v>
      </c>
      <c r="Q18" s="35">
        <f t="shared" si="2"/>
        <v>26053.785</v>
      </c>
      <c r="R18" s="34">
        <v>26054</v>
      </c>
      <c r="S18" s="36"/>
    </row>
    <row r="19" ht="65" customHeight="1" spans="1:19">
      <c r="A19" s="21">
        <v>15</v>
      </c>
      <c r="B19" s="22" t="s">
        <v>60</v>
      </c>
      <c r="C19" s="22" t="s">
        <v>61</v>
      </c>
      <c r="D19" s="22" t="s">
        <v>72</v>
      </c>
      <c r="E19" s="22" t="s">
        <v>72</v>
      </c>
      <c r="F19" s="23" t="s">
        <v>47</v>
      </c>
      <c r="G19" s="23" t="s">
        <v>26</v>
      </c>
      <c r="H19" s="24">
        <v>6</v>
      </c>
      <c r="I19" s="21">
        <f t="shared" si="3"/>
        <v>269453.53</v>
      </c>
      <c r="J19" s="21">
        <v>145978.06</v>
      </c>
      <c r="K19" s="21">
        <v>123475.47</v>
      </c>
      <c r="L19" s="28"/>
      <c r="M19" s="21">
        <v>7740</v>
      </c>
      <c r="N19" s="28"/>
      <c r="O19" s="29">
        <f t="shared" si="4"/>
        <v>105735.47</v>
      </c>
      <c r="P19" s="30">
        <v>0.55</v>
      </c>
      <c r="Q19" s="35">
        <f t="shared" si="2"/>
        <v>58154.5085</v>
      </c>
      <c r="R19" s="34">
        <v>58155</v>
      </c>
      <c r="S19" s="36"/>
    </row>
    <row r="20" ht="65" customHeight="1" spans="1:19">
      <c r="A20" s="21">
        <v>16</v>
      </c>
      <c r="B20" s="22" t="s">
        <v>60</v>
      </c>
      <c r="C20" s="22" t="s">
        <v>61</v>
      </c>
      <c r="D20" s="22" t="s">
        <v>73</v>
      </c>
      <c r="E20" s="22" t="s">
        <v>73</v>
      </c>
      <c r="F20" s="23" t="s">
        <v>67</v>
      </c>
      <c r="G20" s="23" t="s">
        <v>71</v>
      </c>
      <c r="H20" s="24">
        <v>3</v>
      </c>
      <c r="I20" s="21">
        <f t="shared" si="3"/>
        <v>228992.93</v>
      </c>
      <c r="J20" s="21">
        <v>147520.77</v>
      </c>
      <c r="K20" s="21">
        <v>81472.16</v>
      </c>
      <c r="L20" s="28"/>
      <c r="M20" s="21">
        <v>0</v>
      </c>
      <c r="N20" s="28"/>
      <c r="O20" s="29">
        <f t="shared" si="4"/>
        <v>71472.16</v>
      </c>
      <c r="P20" s="30">
        <v>0.55</v>
      </c>
      <c r="Q20" s="35">
        <f t="shared" si="2"/>
        <v>39309.688</v>
      </c>
      <c r="R20" s="34">
        <v>39310</v>
      </c>
      <c r="S20" s="36"/>
    </row>
    <row r="21" ht="65" customHeight="1" spans="1:19">
      <c r="A21" s="21">
        <v>17</v>
      </c>
      <c r="B21" s="22" t="s">
        <v>60</v>
      </c>
      <c r="C21" s="22" t="s">
        <v>61</v>
      </c>
      <c r="D21" s="22" t="s">
        <v>74</v>
      </c>
      <c r="E21" s="22" t="s">
        <v>74</v>
      </c>
      <c r="F21" s="24" t="s">
        <v>75</v>
      </c>
      <c r="G21" s="24" t="s">
        <v>26</v>
      </c>
      <c r="H21" s="24">
        <v>4</v>
      </c>
      <c r="I21" s="21">
        <f t="shared" si="3"/>
        <v>194645.09</v>
      </c>
      <c r="J21" s="21">
        <v>140314.12</v>
      </c>
      <c r="K21" s="21">
        <v>54330.97</v>
      </c>
      <c r="L21" s="28"/>
      <c r="M21" s="21">
        <v>0</v>
      </c>
      <c r="N21" s="28"/>
      <c r="O21" s="29">
        <f t="shared" si="4"/>
        <v>44330.97</v>
      </c>
      <c r="P21" s="30">
        <v>0.45</v>
      </c>
      <c r="Q21" s="35">
        <f t="shared" si="2"/>
        <v>19948.9365</v>
      </c>
      <c r="R21" s="34">
        <v>19949</v>
      </c>
      <c r="S21" s="36"/>
    </row>
    <row r="22" ht="65" customHeight="1" spans="1:19">
      <c r="A22" s="21">
        <v>18</v>
      </c>
      <c r="B22" s="22" t="s">
        <v>60</v>
      </c>
      <c r="C22" s="22" t="s">
        <v>76</v>
      </c>
      <c r="D22" s="22" t="s">
        <v>77</v>
      </c>
      <c r="E22" s="22" t="s">
        <v>77</v>
      </c>
      <c r="F22" s="26">
        <v>44501</v>
      </c>
      <c r="G22" s="24" t="s">
        <v>26</v>
      </c>
      <c r="H22" s="24">
        <v>6</v>
      </c>
      <c r="I22" s="21">
        <v>44437.47</v>
      </c>
      <c r="J22" s="21">
        <v>27044.22</v>
      </c>
      <c r="K22" s="21">
        <v>17393.25</v>
      </c>
      <c r="L22" s="28"/>
      <c r="M22" s="21">
        <v>0</v>
      </c>
      <c r="N22" s="28"/>
      <c r="O22" s="29">
        <f t="shared" si="4"/>
        <v>7393.25</v>
      </c>
      <c r="P22" s="30">
        <v>0.25</v>
      </c>
      <c r="Q22" s="35">
        <f t="shared" si="2"/>
        <v>1848.3125</v>
      </c>
      <c r="R22" s="34">
        <v>1848</v>
      </c>
      <c r="S22" s="36"/>
    </row>
    <row r="23" ht="65" customHeight="1" spans="1:19">
      <c r="A23" s="21">
        <v>19</v>
      </c>
      <c r="B23" s="22" t="s">
        <v>60</v>
      </c>
      <c r="C23" s="22" t="s">
        <v>76</v>
      </c>
      <c r="D23" s="22" t="s">
        <v>78</v>
      </c>
      <c r="E23" s="22" t="s">
        <v>78</v>
      </c>
      <c r="F23" s="26">
        <v>45078</v>
      </c>
      <c r="G23" s="24" t="s">
        <v>26</v>
      </c>
      <c r="H23" s="24">
        <v>2</v>
      </c>
      <c r="I23" s="21">
        <v>101198.4</v>
      </c>
      <c r="J23" s="21">
        <v>66918.39</v>
      </c>
      <c r="K23" s="21">
        <v>34280.01</v>
      </c>
      <c r="L23" s="28"/>
      <c r="M23" s="21">
        <v>0</v>
      </c>
      <c r="N23" s="28"/>
      <c r="O23" s="29">
        <f t="shared" si="4"/>
        <v>24280.01</v>
      </c>
      <c r="P23" s="30">
        <v>0.35</v>
      </c>
      <c r="Q23" s="35">
        <f t="shared" si="2"/>
        <v>8498.0035</v>
      </c>
      <c r="R23" s="34">
        <v>8498</v>
      </c>
      <c r="S23" s="36"/>
    </row>
    <row r="24" ht="65" customHeight="1" spans="1:19">
      <c r="A24" s="21">
        <v>20</v>
      </c>
      <c r="B24" s="22" t="s">
        <v>60</v>
      </c>
      <c r="C24" s="22" t="s">
        <v>79</v>
      </c>
      <c r="D24" s="22" t="s">
        <v>80</v>
      </c>
      <c r="E24" s="22" t="s">
        <v>80</v>
      </c>
      <c r="F24" s="26">
        <v>44866</v>
      </c>
      <c r="G24" s="24" t="s">
        <v>26</v>
      </c>
      <c r="H24" s="24">
        <v>3</v>
      </c>
      <c r="I24" s="21">
        <v>209881.76</v>
      </c>
      <c r="J24" s="21">
        <v>135228.93</v>
      </c>
      <c r="K24" s="21">
        <v>74652.83</v>
      </c>
      <c r="L24" s="28"/>
      <c r="M24" s="21">
        <v>0</v>
      </c>
      <c r="N24" s="28"/>
      <c r="O24" s="29">
        <f t="shared" si="4"/>
        <v>64652.83</v>
      </c>
      <c r="P24" s="30">
        <v>0.55</v>
      </c>
      <c r="Q24" s="35">
        <f t="shared" si="2"/>
        <v>35559.0565</v>
      </c>
      <c r="R24" s="34">
        <v>35559</v>
      </c>
      <c r="S24" s="36"/>
    </row>
  </sheetData>
  <mergeCells count="12">
    <mergeCell ref="A1:S1"/>
    <mergeCell ref="I2:N2"/>
    <mergeCell ref="O2:R2"/>
    <mergeCell ref="A4:E4"/>
    <mergeCell ref="A2:A3"/>
    <mergeCell ref="B2:B3"/>
    <mergeCell ref="C2:C3"/>
    <mergeCell ref="D2:D3"/>
    <mergeCell ref="E2:E3"/>
    <mergeCell ref="F2:F3"/>
    <mergeCell ref="G2:G3"/>
    <mergeCell ref="H2:H3"/>
  </mergeCells>
  <pageMargins left="0.275" right="0.314583333333333" top="0.432638888888889" bottom="0.393055555555556" header="0.298611111111111" footer="0.298611111111111"/>
  <pageSetup paperSize="9" scale="67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2"/>
  <sheetViews>
    <sheetView workbookViewId="0">
      <selection activeCell="P8" sqref="P8"/>
    </sheetView>
  </sheetViews>
  <sheetFormatPr defaultColWidth="9" defaultRowHeight="13.5"/>
  <cols>
    <col min="1" max="1" width="5.625" style="1" customWidth="1"/>
    <col min="2" max="5" width="9" style="1"/>
    <col min="6" max="6" width="19.375" style="1" customWidth="1"/>
    <col min="7" max="7" width="9" style="1"/>
    <col min="8" max="8" width="17" style="1" customWidth="1"/>
    <col min="9" max="9" width="13.75" style="1" customWidth="1"/>
    <col min="10" max="10" width="18.625" style="1" customWidth="1"/>
    <col min="11" max="16321" width="9" style="1"/>
  </cols>
  <sheetData>
    <row r="1" s="1" customFormat="1" spans="1:10">
      <c r="A1" s="2" t="s">
        <v>81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spans="1:10">
      <c r="A2" s="2"/>
      <c r="B2" s="2"/>
      <c r="C2" s="2"/>
      <c r="D2" s="2"/>
      <c r="E2" s="2"/>
      <c r="F2" s="2"/>
      <c r="G2" s="2"/>
      <c r="H2" s="2"/>
      <c r="I2" s="2"/>
      <c r="J2" s="2"/>
    </row>
    <row r="3" s="1" customFormat="1" ht="26" customHeight="1" spans="1:10">
      <c r="A3" s="3" t="s">
        <v>1</v>
      </c>
      <c r="B3" s="3" t="s">
        <v>82</v>
      </c>
      <c r="C3" s="3" t="s">
        <v>83</v>
      </c>
      <c r="D3" s="3" t="s">
        <v>84</v>
      </c>
      <c r="E3" s="3" t="s">
        <v>85</v>
      </c>
      <c r="F3" s="3" t="s">
        <v>86</v>
      </c>
      <c r="G3" s="3" t="s">
        <v>87</v>
      </c>
      <c r="H3" s="3" t="s">
        <v>88</v>
      </c>
      <c r="I3" s="3" t="s">
        <v>6</v>
      </c>
      <c r="J3" s="3" t="s">
        <v>89</v>
      </c>
    </row>
    <row r="4" s="1" customFormat="1" ht="22" customHeight="1" spans="1:10">
      <c r="A4" s="4">
        <v>1</v>
      </c>
      <c r="B4" s="4" t="s">
        <v>90</v>
      </c>
      <c r="C4" s="4" t="s">
        <v>52</v>
      </c>
      <c r="D4" s="4" t="s">
        <v>53</v>
      </c>
      <c r="E4" s="4" t="s">
        <v>91</v>
      </c>
      <c r="F4" s="4" t="s">
        <v>92</v>
      </c>
      <c r="G4" s="4" t="s">
        <v>93</v>
      </c>
      <c r="H4" s="4" t="s">
        <v>26</v>
      </c>
      <c r="I4" s="4" t="s">
        <v>56</v>
      </c>
      <c r="J4" s="7"/>
    </row>
    <row r="5" s="1" customFormat="1" ht="22" customHeight="1" spans="1:10">
      <c r="A5" s="4">
        <v>2</v>
      </c>
      <c r="B5" s="4" t="s">
        <v>90</v>
      </c>
      <c r="C5" s="4" t="s">
        <v>52</v>
      </c>
      <c r="D5" s="4" t="s">
        <v>53</v>
      </c>
      <c r="E5" s="4" t="s">
        <v>94</v>
      </c>
      <c r="F5" s="4" t="s">
        <v>92</v>
      </c>
      <c r="G5" s="4" t="s">
        <v>95</v>
      </c>
      <c r="H5" s="4" t="s">
        <v>26</v>
      </c>
      <c r="I5" s="4" t="s">
        <v>56</v>
      </c>
      <c r="J5" s="7"/>
    </row>
    <row r="6" s="1" customFormat="1" ht="22" customHeight="1" spans="1:10">
      <c r="A6" s="4">
        <v>3</v>
      </c>
      <c r="B6" s="5" t="s">
        <v>90</v>
      </c>
      <c r="C6" s="5" t="s">
        <v>52</v>
      </c>
      <c r="D6" s="5" t="s">
        <v>53</v>
      </c>
      <c r="E6" s="5" t="s">
        <v>54</v>
      </c>
      <c r="F6" s="5" t="s">
        <v>92</v>
      </c>
      <c r="G6" s="5" t="s">
        <v>96</v>
      </c>
      <c r="H6" s="5" t="s">
        <v>26</v>
      </c>
      <c r="I6" s="8" t="s">
        <v>56</v>
      </c>
      <c r="J6" s="9"/>
    </row>
    <row r="7" s="1" customFormat="1" ht="22" customHeight="1" spans="1:10">
      <c r="A7" s="4">
        <v>4</v>
      </c>
      <c r="B7" s="6" t="s">
        <v>90</v>
      </c>
      <c r="C7" s="6" t="s">
        <v>52</v>
      </c>
      <c r="D7" s="6" t="s">
        <v>53</v>
      </c>
      <c r="E7" s="6" t="s">
        <v>97</v>
      </c>
      <c r="F7" s="6" t="s">
        <v>92</v>
      </c>
      <c r="G7" s="6" t="s">
        <v>98</v>
      </c>
      <c r="H7" s="6" t="s">
        <v>26</v>
      </c>
      <c r="I7" s="10" t="s">
        <v>56</v>
      </c>
      <c r="J7" s="7"/>
    </row>
    <row r="8" s="1" customFormat="1" ht="22" customHeight="1" spans="1:10">
      <c r="A8" s="4">
        <v>5</v>
      </c>
      <c r="B8" s="6" t="s">
        <v>90</v>
      </c>
      <c r="C8" s="6" t="s">
        <v>52</v>
      </c>
      <c r="D8" s="6" t="s">
        <v>53</v>
      </c>
      <c r="E8" s="6" t="s">
        <v>55</v>
      </c>
      <c r="F8" s="6" t="s">
        <v>92</v>
      </c>
      <c r="G8" s="6" t="s">
        <v>99</v>
      </c>
      <c r="H8" s="6" t="s">
        <v>26</v>
      </c>
      <c r="I8" s="10" t="s">
        <v>56</v>
      </c>
      <c r="J8" s="7"/>
    </row>
    <row r="9" s="1" customFormat="1" ht="22" customHeight="1" spans="1:10">
      <c r="A9" s="4">
        <v>6</v>
      </c>
      <c r="B9" s="6" t="s">
        <v>90</v>
      </c>
      <c r="C9" s="6" t="s">
        <v>60</v>
      </c>
      <c r="D9" s="6" t="s">
        <v>69</v>
      </c>
      <c r="E9" s="6" t="s">
        <v>100</v>
      </c>
      <c r="F9" s="6" t="s">
        <v>101</v>
      </c>
      <c r="G9" s="6" t="s">
        <v>98</v>
      </c>
      <c r="H9" s="6" t="s">
        <v>71</v>
      </c>
      <c r="I9" s="10" t="s">
        <v>67</v>
      </c>
      <c r="J9" s="7"/>
    </row>
    <row r="10" s="1" customFormat="1" ht="22" customHeight="1" spans="1:10">
      <c r="A10" s="4">
        <v>7</v>
      </c>
      <c r="B10" s="6" t="s">
        <v>90</v>
      </c>
      <c r="C10" s="6" t="s">
        <v>60</v>
      </c>
      <c r="D10" s="6" t="s">
        <v>69</v>
      </c>
      <c r="E10" s="6" t="s">
        <v>102</v>
      </c>
      <c r="F10" s="6" t="s">
        <v>101</v>
      </c>
      <c r="G10" s="6" t="s">
        <v>98</v>
      </c>
      <c r="H10" s="6" t="s">
        <v>71</v>
      </c>
      <c r="I10" s="10" t="s">
        <v>67</v>
      </c>
      <c r="J10" s="7"/>
    </row>
    <row r="11" s="1" customFormat="1" ht="22" customHeight="1" spans="1:10">
      <c r="A11" s="4">
        <v>8</v>
      </c>
      <c r="B11" s="6" t="s">
        <v>90</v>
      </c>
      <c r="C11" s="6" t="s">
        <v>60</v>
      </c>
      <c r="D11" s="6" t="s">
        <v>69</v>
      </c>
      <c r="E11" s="6" t="s">
        <v>70</v>
      </c>
      <c r="F11" s="6" t="s">
        <v>101</v>
      </c>
      <c r="G11" s="6" t="s">
        <v>99</v>
      </c>
      <c r="H11" s="6" t="s">
        <v>71</v>
      </c>
      <c r="I11" s="10" t="s">
        <v>67</v>
      </c>
      <c r="J11" s="7"/>
    </row>
    <row r="12" s="1" customFormat="1" ht="22" customHeight="1" spans="1:10">
      <c r="A12" s="4">
        <v>9</v>
      </c>
      <c r="B12" s="6" t="s">
        <v>90</v>
      </c>
      <c r="C12" s="6" t="s">
        <v>60</v>
      </c>
      <c r="D12" s="6" t="s">
        <v>69</v>
      </c>
      <c r="E12" s="6" t="s">
        <v>103</v>
      </c>
      <c r="F12" s="6" t="s">
        <v>101</v>
      </c>
      <c r="G12" s="6" t="s">
        <v>96</v>
      </c>
      <c r="H12" s="6" t="s">
        <v>71</v>
      </c>
      <c r="I12" s="10" t="s">
        <v>67</v>
      </c>
      <c r="J12" s="7"/>
    </row>
    <row r="13" s="1" customFormat="1" ht="22" customHeight="1" spans="1:10">
      <c r="A13" s="4">
        <v>10</v>
      </c>
      <c r="B13" s="6" t="s">
        <v>90</v>
      </c>
      <c r="C13" s="6" t="s">
        <v>60</v>
      </c>
      <c r="D13" s="6" t="s">
        <v>69</v>
      </c>
      <c r="E13" s="6" t="s">
        <v>104</v>
      </c>
      <c r="F13" s="6" t="s">
        <v>101</v>
      </c>
      <c r="G13" s="6" t="s">
        <v>105</v>
      </c>
      <c r="H13" s="6" t="s">
        <v>71</v>
      </c>
      <c r="I13" s="10" t="s">
        <v>67</v>
      </c>
      <c r="J13" s="7"/>
    </row>
    <row r="14" s="1" customFormat="1" ht="22" customHeight="1" spans="1:10">
      <c r="A14" s="4">
        <v>11</v>
      </c>
      <c r="B14" s="6" t="s">
        <v>90</v>
      </c>
      <c r="C14" s="6" t="s">
        <v>60</v>
      </c>
      <c r="D14" s="6" t="s">
        <v>69</v>
      </c>
      <c r="E14" s="6" t="s">
        <v>106</v>
      </c>
      <c r="F14" s="6" t="s">
        <v>101</v>
      </c>
      <c r="G14" s="6" t="s">
        <v>93</v>
      </c>
      <c r="H14" s="6" t="s">
        <v>71</v>
      </c>
      <c r="I14" s="10" t="s">
        <v>67</v>
      </c>
      <c r="J14" s="7"/>
    </row>
    <row r="15" s="1" customFormat="1" ht="22" customHeight="1" spans="1:10">
      <c r="A15" s="4">
        <v>12</v>
      </c>
      <c r="B15" s="6" t="s">
        <v>90</v>
      </c>
      <c r="C15" s="6" t="s">
        <v>60</v>
      </c>
      <c r="D15" s="6" t="s">
        <v>65</v>
      </c>
      <c r="E15" s="6" t="s">
        <v>66</v>
      </c>
      <c r="F15" s="6" t="s">
        <v>92</v>
      </c>
      <c r="G15" s="6" t="s">
        <v>96</v>
      </c>
      <c r="H15" s="6" t="s">
        <v>26</v>
      </c>
      <c r="I15" s="10" t="s">
        <v>67</v>
      </c>
      <c r="J15" s="7"/>
    </row>
    <row r="16" s="1" customFormat="1" ht="22" customHeight="1" spans="1:10">
      <c r="A16" s="4">
        <v>13</v>
      </c>
      <c r="B16" s="6" t="s">
        <v>90</v>
      </c>
      <c r="C16" s="6" t="s">
        <v>60</v>
      </c>
      <c r="D16" s="6" t="s">
        <v>65</v>
      </c>
      <c r="E16" s="6" t="s">
        <v>107</v>
      </c>
      <c r="F16" s="6" t="s">
        <v>92</v>
      </c>
      <c r="G16" s="6" t="s">
        <v>99</v>
      </c>
      <c r="H16" s="6" t="s">
        <v>26</v>
      </c>
      <c r="I16" s="10" t="s">
        <v>67</v>
      </c>
      <c r="J16" s="7"/>
    </row>
    <row r="17" s="1" customFormat="1" ht="22" customHeight="1" spans="1:10">
      <c r="A17" s="4">
        <v>14</v>
      </c>
      <c r="B17" s="6" t="s">
        <v>90</v>
      </c>
      <c r="C17" s="6" t="s">
        <v>60</v>
      </c>
      <c r="D17" s="6" t="s">
        <v>65</v>
      </c>
      <c r="E17" s="6" t="s">
        <v>108</v>
      </c>
      <c r="F17" s="6" t="s">
        <v>92</v>
      </c>
      <c r="G17" s="6" t="s">
        <v>109</v>
      </c>
      <c r="H17" s="6" t="s">
        <v>26</v>
      </c>
      <c r="I17" s="10" t="s">
        <v>67</v>
      </c>
      <c r="J17" s="7"/>
    </row>
    <row r="18" s="1" customFormat="1" ht="22" customHeight="1" spans="1:10">
      <c r="A18" s="4">
        <v>15</v>
      </c>
      <c r="B18" s="6" t="s">
        <v>90</v>
      </c>
      <c r="C18" s="6" t="s">
        <v>60</v>
      </c>
      <c r="D18" s="6" t="s">
        <v>65</v>
      </c>
      <c r="E18" s="6" t="s">
        <v>110</v>
      </c>
      <c r="F18" s="6" t="s">
        <v>92</v>
      </c>
      <c r="G18" s="6" t="s">
        <v>95</v>
      </c>
      <c r="H18" s="6" t="s">
        <v>26</v>
      </c>
      <c r="I18" s="10" t="s">
        <v>67</v>
      </c>
      <c r="J18" s="7"/>
    </row>
    <row r="19" s="1" customFormat="1" ht="22" customHeight="1" spans="1:10">
      <c r="A19" s="4">
        <v>16</v>
      </c>
      <c r="B19" s="6" t="s">
        <v>90</v>
      </c>
      <c r="C19" s="6" t="s">
        <v>60</v>
      </c>
      <c r="D19" s="6" t="s">
        <v>65</v>
      </c>
      <c r="E19" s="6" t="s">
        <v>111</v>
      </c>
      <c r="F19" s="6" t="s">
        <v>92</v>
      </c>
      <c r="G19" s="6" t="s">
        <v>95</v>
      </c>
      <c r="H19" s="6" t="s">
        <v>26</v>
      </c>
      <c r="I19" s="10" t="s">
        <v>67</v>
      </c>
      <c r="J19" s="7"/>
    </row>
    <row r="20" s="1" customFormat="1" ht="22" customHeight="1" spans="1:10">
      <c r="A20" s="4">
        <v>17</v>
      </c>
      <c r="B20" s="6" t="s">
        <v>90</v>
      </c>
      <c r="C20" s="6" t="s">
        <v>60</v>
      </c>
      <c r="D20" s="6" t="s">
        <v>61</v>
      </c>
      <c r="E20" s="6" t="s">
        <v>112</v>
      </c>
      <c r="F20" s="6" t="s">
        <v>113</v>
      </c>
      <c r="G20" s="6" t="s">
        <v>98</v>
      </c>
      <c r="H20" s="6" t="s">
        <v>71</v>
      </c>
      <c r="I20" s="10" t="s">
        <v>67</v>
      </c>
      <c r="J20" s="7"/>
    </row>
    <row r="21" s="1" customFormat="1" ht="22" customHeight="1" spans="1:10">
      <c r="A21" s="4">
        <v>18</v>
      </c>
      <c r="B21" s="6" t="s">
        <v>90</v>
      </c>
      <c r="C21" s="6" t="s">
        <v>60</v>
      </c>
      <c r="D21" s="6" t="s">
        <v>61</v>
      </c>
      <c r="E21" s="6" t="s">
        <v>114</v>
      </c>
      <c r="F21" s="6" t="s">
        <v>113</v>
      </c>
      <c r="G21" s="6" t="s">
        <v>99</v>
      </c>
      <c r="H21" s="6" t="s">
        <v>71</v>
      </c>
      <c r="I21" s="10" t="s">
        <v>67</v>
      </c>
      <c r="J21" s="7"/>
    </row>
    <row r="22" s="1" customFormat="1" ht="22" customHeight="1" spans="1:10">
      <c r="A22" s="4">
        <v>19</v>
      </c>
      <c r="B22" s="6" t="s">
        <v>90</v>
      </c>
      <c r="C22" s="6" t="s">
        <v>60</v>
      </c>
      <c r="D22" s="6" t="s">
        <v>61</v>
      </c>
      <c r="E22" s="6" t="s">
        <v>73</v>
      </c>
      <c r="F22" s="6" t="s">
        <v>113</v>
      </c>
      <c r="G22" s="6" t="s">
        <v>96</v>
      </c>
      <c r="H22" s="6" t="s">
        <v>71</v>
      </c>
      <c r="I22" s="10" t="s">
        <v>67</v>
      </c>
      <c r="J22" s="7"/>
    </row>
    <row r="23" s="1" customFormat="1" ht="22" customHeight="1" spans="1:10">
      <c r="A23" s="4">
        <v>20</v>
      </c>
      <c r="B23" s="6" t="s">
        <v>90</v>
      </c>
      <c r="C23" s="6" t="s">
        <v>60</v>
      </c>
      <c r="D23" s="6" t="s">
        <v>61</v>
      </c>
      <c r="E23" s="6" t="s">
        <v>68</v>
      </c>
      <c r="F23" s="6" t="s">
        <v>92</v>
      </c>
      <c r="G23" s="6" t="s">
        <v>96</v>
      </c>
      <c r="H23" s="6" t="s">
        <v>26</v>
      </c>
      <c r="I23" s="10" t="s">
        <v>64</v>
      </c>
      <c r="J23" s="7"/>
    </row>
    <row r="24" s="1" customFormat="1" ht="22" customHeight="1" spans="1:10">
      <c r="A24" s="4">
        <v>21</v>
      </c>
      <c r="B24" s="6" t="s">
        <v>90</v>
      </c>
      <c r="C24" s="6" t="s">
        <v>60</v>
      </c>
      <c r="D24" s="6" t="s">
        <v>61</v>
      </c>
      <c r="E24" s="6" t="s">
        <v>115</v>
      </c>
      <c r="F24" s="6" t="s">
        <v>92</v>
      </c>
      <c r="G24" s="6" t="s">
        <v>95</v>
      </c>
      <c r="H24" s="6" t="s">
        <v>26</v>
      </c>
      <c r="I24" s="10" t="s">
        <v>64</v>
      </c>
      <c r="J24" s="7"/>
    </row>
    <row r="25" s="1" customFormat="1" ht="22" customHeight="1" spans="1:10">
      <c r="A25" s="4">
        <v>22</v>
      </c>
      <c r="B25" s="6" t="s">
        <v>90</v>
      </c>
      <c r="C25" s="6" t="s">
        <v>60</v>
      </c>
      <c r="D25" s="6" t="s">
        <v>61</v>
      </c>
      <c r="E25" s="6" t="s">
        <v>116</v>
      </c>
      <c r="F25" s="6" t="s">
        <v>92</v>
      </c>
      <c r="G25" s="6" t="s">
        <v>95</v>
      </c>
      <c r="H25" s="6" t="s">
        <v>26</v>
      </c>
      <c r="I25" s="10" t="s">
        <v>64</v>
      </c>
      <c r="J25" s="7"/>
    </row>
    <row r="26" s="1" customFormat="1" ht="22" customHeight="1" spans="1:10">
      <c r="A26" s="4">
        <v>23</v>
      </c>
      <c r="B26" s="6" t="s">
        <v>90</v>
      </c>
      <c r="C26" s="6" t="s">
        <v>60</v>
      </c>
      <c r="D26" s="6" t="s">
        <v>61</v>
      </c>
      <c r="E26" s="6" t="s">
        <v>117</v>
      </c>
      <c r="F26" s="6" t="s">
        <v>92</v>
      </c>
      <c r="G26" s="6" t="s">
        <v>99</v>
      </c>
      <c r="H26" s="6" t="s">
        <v>26</v>
      </c>
      <c r="I26" s="10" t="s">
        <v>64</v>
      </c>
      <c r="J26" s="7"/>
    </row>
    <row r="27" s="1" customFormat="1" ht="22" customHeight="1" spans="1:10">
      <c r="A27" s="4">
        <v>24</v>
      </c>
      <c r="B27" s="6" t="s">
        <v>90</v>
      </c>
      <c r="C27" s="6" t="s">
        <v>60</v>
      </c>
      <c r="D27" s="6" t="s">
        <v>61</v>
      </c>
      <c r="E27" s="6" t="s">
        <v>118</v>
      </c>
      <c r="F27" s="6" t="s">
        <v>92</v>
      </c>
      <c r="G27" s="6" t="s">
        <v>95</v>
      </c>
      <c r="H27" s="6" t="s">
        <v>26</v>
      </c>
      <c r="I27" s="10" t="s">
        <v>64</v>
      </c>
      <c r="J27" s="7"/>
    </row>
    <row r="28" s="1" customFormat="1" ht="22" customHeight="1" spans="1:10">
      <c r="A28" s="4">
        <v>25</v>
      </c>
      <c r="B28" s="6" t="s">
        <v>90</v>
      </c>
      <c r="C28" s="6" t="s">
        <v>60</v>
      </c>
      <c r="D28" s="6" t="s">
        <v>61</v>
      </c>
      <c r="E28" s="6" t="s">
        <v>119</v>
      </c>
      <c r="F28" s="6" t="s">
        <v>92</v>
      </c>
      <c r="G28" s="6" t="s">
        <v>98</v>
      </c>
      <c r="H28" s="6" t="s">
        <v>26</v>
      </c>
      <c r="I28" s="10" t="s">
        <v>64</v>
      </c>
      <c r="J28" s="7"/>
    </row>
    <row r="29" s="1" customFormat="1" ht="22" customHeight="1" spans="1:10">
      <c r="A29" s="4">
        <v>26</v>
      </c>
      <c r="B29" s="6" t="s">
        <v>90</v>
      </c>
      <c r="C29" s="6" t="s">
        <v>60</v>
      </c>
      <c r="D29" s="6" t="s">
        <v>61</v>
      </c>
      <c r="E29" s="6" t="s">
        <v>120</v>
      </c>
      <c r="F29" s="6" t="s">
        <v>92</v>
      </c>
      <c r="G29" s="6" t="s">
        <v>99</v>
      </c>
      <c r="H29" s="6" t="s">
        <v>26</v>
      </c>
      <c r="I29" s="10" t="s">
        <v>64</v>
      </c>
      <c r="J29" s="7"/>
    </row>
    <row r="30" s="1" customFormat="1" ht="22" customHeight="1" spans="1:10">
      <c r="A30" s="4">
        <v>27</v>
      </c>
      <c r="B30" s="6" t="s">
        <v>90</v>
      </c>
      <c r="C30" s="6" t="s">
        <v>60</v>
      </c>
      <c r="D30" s="6" t="s">
        <v>61</v>
      </c>
      <c r="E30" s="6" t="s">
        <v>62</v>
      </c>
      <c r="F30" s="6" t="s">
        <v>92</v>
      </c>
      <c r="G30" s="6" t="s">
        <v>96</v>
      </c>
      <c r="H30" s="6" t="s">
        <v>26</v>
      </c>
      <c r="I30" s="10" t="s">
        <v>64</v>
      </c>
      <c r="J30" s="7"/>
    </row>
    <row r="31" s="1" customFormat="1" ht="22" customHeight="1" spans="1:10">
      <c r="A31" s="4">
        <v>28</v>
      </c>
      <c r="B31" s="6" t="s">
        <v>90</v>
      </c>
      <c r="C31" s="6" t="s">
        <v>60</v>
      </c>
      <c r="D31" s="6" t="s">
        <v>61</v>
      </c>
      <c r="E31" s="6" t="s">
        <v>121</v>
      </c>
      <c r="F31" s="6" t="s">
        <v>92</v>
      </c>
      <c r="G31" s="6" t="s">
        <v>93</v>
      </c>
      <c r="H31" s="6" t="s">
        <v>26</v>
      </c>
      <c r="I31" s="10" t="s">
        <v>64</v>
      </c>
      <c r="J31" s="7"/>
    </row>
    <row r="32" s="1" customFormat="1" ht="22" customHeight="1" spans="1:10">
      <c r="A32" s="4">
        <v>29</v>
      </c>
      <c r="B32" s="6" t="s">
        <v>90</v>
      </c>
      <c r="C32" s="6" t="s">
        <v>60</v>
      </c>
      <c r="D32" s="6" t="s">
        <v>61</v>
      </c>
      <c r="E32" s="6" t="s">
        <v>122</v>
      </c>
      <c r="F32" s="6" t="s">
        <v>92</v>
      </c>
      <c r="G32" s="6" t="s">
        <v>98</v>
      </c>
      <c r="H32" s="6" t="s">
        <v>26</v>
      </c>
      <c r="I32" s="10" t="s">
        <v>64</v>
      </c>
      <c r="J32" s="7"/>
    </row>
    <row r="33" s="1" customFormat="1" ht="22" customHeight="1" spans="1:10">
      <c r="A33" s="4">
        <v>30</v>
      </c>
      <c r="B33" s="6" t="s">
        <v>90</v>
      </c>
      <c r="C33" s="6" t="s">
        <v>60</v>
      </c>
      <c r="D33" s="6" t="s">
        <v>61</v>
      </c>
      <c r="E33" s="6" t="s">
        <v>72</v>
      </c>
      <c r="F33" s="6" t="s">
        <v>101</v>
      </c>
      <c r="G33" s="6" t="s">
        <v>96</v>
      </c>
      <c r="H33" s="6" t="s">
        <v>26</v>
      </c>
      <c r="I33" s="10" t="s">
        <v>47</v>
      </c>
      <c r="J33" s="7"/>
    </row>
    <row r="34" s="1" customFormat="1" ht="22" customHeight="1" spans="1:10">
      <c r="A34" s="4">
        <v>31</v>
      </c>
      <c r="B34" s="6" t="s">
        <v>90</v>
      </c>
      <c r="C34" s="6" t="s">
        <v>60</v>
      </c>
      <c r="D34" s="6" t="s">
        <v>61</v>
      </c>
      <c r="E34" s="6" t="s">
        <v>123</v>
      </c>
      <c r="F34" s="6" t="s">
        <v>101</v>
      </c>
      <c r="G34" s="6" t="s">
        <v>93</v>
      </c>
      <c r="H34" s="6" t="s">
        <v>26</v>
      </c>
      <c r="I34" s="10" t="s">
        <v>47</v>
      </c>
      <c r="J34" s="7"/>
    </row>
    <row r="35" s="1" customFormat="1" ht="22" customHeight="1" spans="1:10">
      <c r="A35" s="4">
        <v>32</v>
      </c>
      <c r="B35" s="6" t="s">
        <v>90</v>
      </c>
      <c r="C35" s="6" t="s">
        <v>60</v>
      </c>
      <c r="D35" s="6" t="s">
        <v>61</v>
      </c>
      <c r="E35" s="6" t="s">
        <v>124</v>
      </c>
      <c r="F35" s="6" t="s">
        <v>101</v>
      </c>
      <c r="G35" s="6" t="s">
        <v>105</v>
      </c>
      <c r="H35" s="6" t="s">
        <v>26</v>
      </c>
      <c r="I35" s="10" t="s">
        <v>47</v>
      </c>
      <c r="J35" s="7"/>
    </row>
    <row r="36" s="1" customFormat="1" ht="22" customHeight="1" spans="1:10">
      <c r="A36" s="4">
        <v>33</v>
      </c>
      <c r="B36" s="6" t="s">
        <v>90</v>
      </c>
      <c r="C36" s="6" t="s">
        <v>60</v>
      </c>
      <c r="D36" s="6" t="s">
        <v>61</v>
      </c>
      <c r="E36" s="6" t="s">
        <v>125</v>
      </c>
      <c r="F36" s="6" t="s">
        <v>101</v>
      </c>
      <c r="G36" s="6" t="s">
        <v>98</v>
      </c>
      <c r="H36" s="6" t="s">
        <v>26</v>
      </c>
      <c r="I36" s="10" t="s">
        <v>47</v>
      </c>
      <c r="J36" s="7"/>
    </row>
    <row r="37" s="1" customFormat="1" ht="22" customHeight="1" spans="1:10">
      <c r="A37" s="4">
        <v>34</v>
      </c>
      <c r="B37" s="6" t="s">
        <v>90</v>
      </c>
      <c r="C37" s="6" t="s">
        <v>60</v>
      </c>
      <c r="D37" s="6" t="s">
        <v>61</v>
      </c>
      <c r="E37" s="6" t="s">
        <v>126</v>
      </c>
      <c r="F37" s="6" t="s">
        <v>101</v>
      </c>
      <c r="G37" s="6" t="s">
        <v>95</v>
      </c>
      <c r="H37" s="6" t="s">
        <v>26</v>
      </c>
      <c r="I37" s="10" t="s">
        <v>47</v>
      </c>
      <c r="J37" s="7"/>
    </row>
    <row r="38" s="1" customFormat="1" ht="22" customHeight="1" spans="1:10">
      <c r="A38" s="4">
        <v>35</v>
      </c>
      <c r="B38" s="6" t="s">
        <v>90</v>
      </c>
      <c r="C38" s="6" t="s">
        <v>60</v>
      </c>
      <c r="D38" s="6" t="s">
        <v>61</v>
      </c>
      <c r="E38" s="6" t="s">
        <v>127</v>
      </c>
      <c r="F38" s="6" t="s">
        <v>101</v>
      </c>
      <c r="G38" s="6" t="s">
        <v>99</v>
      </c>
      <c r="H38" s="6" t="s">
        <v>26</v>
      </c>
      <c r="I38" s="10" t="s">
        <v>47</v>
      </c>
      <c r="J38" s="7"/>
    </row>
    <row r="39" s="1" customFormat="1" ht="22" customHeight="1" spans="1:10">
      <c r="A39" s="4">
        <v>36</v>
      </c>
      <c r="B39" s="6" t="s">
        <v>90</v>
      </c>
      <c r="C39" s="6" t="s">
        <v>60</v>
      </c>
      <c r="D39" s="6" t="s">
        <v>61</v>
      </c>
      <c r="E39" s="6" t="s">
        <v>128</v>
      </c>
      <c r="F39" s="6" t="s">
        <v>129</v>
      </c>
      <c r="G39" s="6" t="s">
        <v>98</v>
      </c>
      <c r="H39" s="6" t="s">
        <v>26</v>
      </c>
      <c r="I39" s="10" t="s">
        <v>75</v>
      </c>
      <c r="J39" s="7"/>
    </row>
    <row r="40" s="1" customFormat="1" ht="22" customHeight="1" spans="1:10">
      <c r="A40" s="4">
        <v>37</v>
      </c>
      <c r="B40" s="6" t="s">
        <v>90</v>
      </c>
      <c r="C40" s="6" t="s">
        <v>60</v>
      </c>
      <c r="D40" s="6" t="s">
        <v>61</v>
      </c>
      <c r="E40" s="6" t="s">
        <v>130</v>
      </c>
      <c r="F40" s="6" t="s">
        <v>129</v>
      </c>
      <c r="G40" s="6" t="s">
        <v>131</v>
      </c>
      <c r="H40" s="6" t="s">
        <v>26</v>
      </c>
      <c r="I40" s="10" t="s">
        <v>75</v>
      </c>
      <c r="J40" s="7"/>
    </row>
    <row r="41" s="1" customFormat="1" ht="22" customHeight="1" spans="1:10">
      <c r="A41" s="4">
        <v>38</v>
      </c>
      <c r="B41" s="6" t="s">
        <v>90</v>
      </c>
      <c r="C41" s="6" t="s">
        <v>60</v>
      </c>
      <c r="D41" s="6" t="s">
        <v>61</v>
      </c>
      <c r="E41" s="6" t="s">
        <v>132</v>
      </c>
      <c r="F41" s="6" t="s">
        <v>129</v>
      </c>
      <c r="G41" s="6" t="s">
        <v>99</v>
      </c>
      <c r="H41" s="6" t="s">
        <v>26</v>
      </c>
      <c r="I41" s="10" t="s">
        <v>75</v>
      </c>
      <c r="J41" s="7"/>
    </row>
    <row r="42" s="1" customFormat="1" ht="22" customHeight="1" spans="1:10">
      <c r="A42" s="4">
        <v>39</v>
      </c>
      <c r="B42" s="6" t="s">
        <v>90</v>
      </c>
      <c r="C42" s="6" t="s">
        <v>60</v>
      </c>
      <c r="D42" s="6" t="s">
        <v>61</v>
      </c>
      <c r="E42" s="6" t="s">
        <v>74</v>
      </c>
      <c r="F42" s="6" t="s">
        <v>129</v>
      </c>
      <c r="G42" s="6" t="s">
        <v>96</v>
      </c>
      <c r="H42" s="6" t="s">
        <v>26</v>
      </c>
      <c r="I42" s="10" t="s">
        <v>75</v>
      </c>
      <c r="J42" s="7"/>
    </row>
    <row r="43" s="1" customFormat="1" ht="22" customHeight="1" spans="1:10">
      <c r="A43" s="4">
        <v>40</v>
      </c>
      <c r="B43" s="6" t="s">
        <v>90</v>
      </c>
      <c r="C43" s="6" t="s">
        <v>41</v>
      </c>
      <c r="D43" s="6" t="s">
        <v>45</v>
      </c>
      <c r="E43" s="6" t="s">
        <v>46</v>
      </c>
      <c r="F43" s="6" t="s">
        <v>133</v>
      </c>
      <c r="G43" s="6" t="s">
        <v>96</v>
      </c>
      <c r="H43" s="6" t="s">
        <v>26</v>
      </c>
      <c r="I43" s="10" t="s">
        <v>47</v>
      </c>
      <c r="J43" s="7"/>
    </row>
    <row r="44" s="1" customFormat="1" ht="22" customHeight="1" spans="1:10">
      <c r="A44" s="4">
        <v>41</v>
      </c>
      <c r="B44" s="6" t="s">
        <v>90</v>
      </c>
      <c r="C44" s="6" t="s">
        <v>41</v>
      </c>
      <c r="D44" s="6" t="s">
        <v>42</v>
      </c>
      <c r="E44" s="6" t="s">
        <v>43</v>
      </c>
      <c r="F44" s="6" t="s">
        <v>113</v>
      </c>
      <c r="G44" s="6" t="s">
        <v>96</v>
      </c>
      <c r="H44" s="6" t="s">
        <v>26</v>
      </c>
      <c r="I44" s="10" t="s">
        <v>44</v>
      </c>
      <c r="J44" s="7"/>
    </row>
    <row r="45" s="1" customFormat="1" ht="22" customHeight="1" spans="1:10">
      <c r="A45" s="4">
        <v>42</v>
      </c>
      <c r="B45" s="6" t="s">
        <v>90</v>
      </c>
      <c r="C45" s="6" t="s">
        <v>41</v>
      </c>
      <c r="D45" s="6" t="s">
        <v>42</v>
      </c>
      <c r="E45" s="6" t="s">
        <v>134</v>
      </c>
      <c r="F45" s="6" t="s">
        <v>113</v>
      </c>
      <c r="G45" s="6" t="s">
        <v>99</v>
      </c>
      <c r="H45" s="6" t="s">
        <v>26</v>
      </c>
      <c r="I45" s="10" t="s">
        <v>44</v>
      </c>
      <c r="J45" s="7"/>
    </row>
    <row r="46" s="1" customFormat="1" ht="22" customHeight="1" spans="1:10">
      <c r="A46" s="4">
        <v>43</v>
      </c>
      <c r="B46" s="6" t="s">
        <v>90</v>
      </c>
      <c r="C46" s="6" t="s">
        <v>41</v>
      </c>
      <c r="D46" s="6" t="s">
        <v>42</v>
      </c>
      <c r="E46" s="6" t="s">
        <v>135</v>
      </c>
      <c r="F46" s="6" t="s">
        <v>113</v>
      </c>
      <c r="G46" s="6" t="s">
        <v>95</v>
      </c>
      <c r="H46" s="6" t="s">
        <v>26</v>
      </c>
      <c r="I46" s="10" t="s">
        <v>44</v>
      </c>
      <c r="J46" s="7"/>
    </row>
    <row r="47" s="1" customFormat="1" ht="22" customHeight="1" spans="1:10">
      <c r="A47" s="4">
        <v>44</v>
      </c>
      <c r="B47" s="6" t="s">
        <v>90</v>
      </c>
      <c r="C47" s="6" t="s">
        <v>41</v>
      </c>
      <c r="D47" s="6" t="s">
        <v>48</v>
      </c>
      <c r="E47" s="6" t="s">
        <v>49</v>
      </c>
      <c r="F47" s="6" t="s">
        <v>113</v>
      </c>
      <c r="G47" s="6" t="s">
        <v>96</v>
      </c>
      <c r="H47" s="6" t="s">
        <v>26</v>
      </c>
      <c r="I47" s="10" t="s">
        <v>51</v>
      </c>
      <c r="J47" s="7"/>
    </row>
    <row r="48" s="1" customFormat="1" ht="22" customHeight="1" spans="1:10">
      <c r="A48" s="4">
        <v>45</v>
      </c>
      <c r="B48" s="6" t="s">
        <v>90</v>
      </c>
      <c r="C48" s="6" t="s">
        <v>41</v>
      </c>
      <c r="D48" s="6" t="s">
        <v>48</v>
      </c>
      <c r="E48" s="6" t="s">
        <v>50</v>
      </c>
      <c r="F48" s="6" t="s">
        <v>113</v>
      </c>
      <c r="G48" s="6" t="s">
        <v>99</v>
      </c>
      <c r="H48" s="6" t="s">
        <v>26</v>
      </c>
      <c r="I48" s="10" t="s">
        <v>51</v>
      </c>
      <c r="J48" s="7"/>
    </row>
    <row r="49" s="1" customFormat="1" ht="22" customHeight="1" spans="1:10">
      <c r="A49" s="4">
        <v>46</v>
      </c>
      <c r="B49" s="6" t="s">
        <v>90</v>
      </c>
      <c r="C49" s="6" t="s">
        <v>41</v>
      </c>
      <c r="D49" s="6" t="s">
        <v>48</v>
      </c>
      <c r="E49" s="6" t="s">
        <v>136</v>
      </c>
      <c r="F49" s="6" t="s">
        <v>113</v>
      </c>
      <c r="G49" s="6" t="s">
        <v>98</v>
      </c>
      <c r="H49" s="6" t="s">
        <v>26</v>
      </c>
      <c r="I49" s="10" t="s">
        <v>51</v>
      </c>
      <c r="J49" s="7"/>
    </row>
    <row r="50" s="1" customFormat="1" ht="22" customHeight="1" spans="1:10">
      <c r="A50" s="4">
        <v>47</v>
      </c>
      <c r="B50" s="6" t="s">
        <v>90</v>
      </c>
      <c r="C50" s="6" t="s">
        <v>22</v>
      </c>
      <c r="D50" s="6" t="s">
        <v>23</v>
      </c>
      <c r="E50" s="6" t="s">
        <v>24</v>
      </c>
      <c r="F50" s="6" t="s">
        <v>129</v>
      </c>
      <c r="G50" s="6" t="s">
        <v>96</v>
      </c>
      <c r="H50" s="6" t="s">
        <v>26</v>
      </c>
      <c r="I50" s="10" t="s">
        <v>25</v>
      </c>
      <c r="J50" s="7"/>
    </row>
    <row r="51" s="1" customFormat="1" ht="22" customHeight="1" spans="1:10">
      <c r="A51" s="4">
        <v>48</v>
      </c>
      <c r="B51" s="6" t="s">
        <v>90</v>
      </c>
      <c r="C51" s="6" t="s">
        <v>22</v>
      </c>
      <c r="D51" s="6" t="s">
        <v>23</v>
      </c>
      <c r="E51" s="6" t="s">
        <v>137</v>
      </c>
      <c r="F51" s="6" t="s">
        <v>129</v>
      </c>
      <c r="G51" s="6" t="s">
        <v>93</v>
      </c>
      <c r="H51" s="6" t="s">
        <v>26</v>
      </c>
      <c r="I51" s="10" t="s">
        <v>25</v>
      </c>
      <c r="J51" s="7"/>
    </row>
    <row r="52" s="1" customFormat="1" ht="22" customHeight="1" spans="1:10">
      <c r="A52" s="4">
        <v>49</v>
      </c>
      <c r="B52" s="6" t="s">
        <v>90</v>
      </c>
      <c r="C52" s="6" t="s">
        <v>22</v>
      </c>
      <c r="D52" s="6" t="s">
        <v>23</v>
      </c>
      <c r="E52" s="6" t="s">
        <v>138</v>
      </c>
      <c r="F52" s="6" t="s">
        <v>129</v>
      </c>
      <c r="G52" s="6" t="s">
        <v>98</v>
      </c>
      <c r="H52" s="6" t="s">
        <v>26</v>
      </c>
      <c r="I52" s="10" t="s">
        <v>25</v>
      </c>
      <c r="J52" s="7"/>
    </row>
    <row r="53" s="1" customFormat="1" ht="22" customHeight="1" spans="1:10">
      <c r="A53" s="4">
        <v>50</v>
      </c>
      <c r="B53" s="6" t="s">
        <v>90</v>
      </c>
      <c r="C53" s="6" t="s">
        <v>22</v>
      </c>
      <c r="D53" s="6" t="s">
        <v>23</v>
      </c>
      <c r="E53" s="6" t="s">
        <v>139</v>
      </c>
      <c r="F53" s="6" t="s">
        <v>129</v>
      </c>
      <c r="G53" s="6" t="s">
        <v>99</v>
      </c>
      <c r="H53" s="6" t="s">
        <v>26</v>
      </c>
      <c r="I53" s="10" t="s">
        <v>25</v>
      </c>
      <c r="J53" s="7"/>
    </row>
    <row r="54" s="1" customFormat="1" ht="22" customHeight="1" spans="1:10">
      <c r="A54" s="4">
        <v>51</v>
      </c>
      <c r="B54" s="6" t="s">
        <v>90</v>
      </c>
      <c r="C54" s="6" t="s">
        <v>22</v>
      </c>
      <c r="D54" s="6" t="s">
        <v>23</v>
      </c>
      <c r="E54" s="6" t="s">
        <v>27</v>
      </c>
      <c r="F54" s="6" t="s">
        <v>92</v>
      </c>
      <c r="G54" s="6" t="s">
        <v>96</v>
      </c>
      <c r="H54" s="6" t="s">
        <v>26</v>
      </c>
      <c r="I54" s="10" t="s">
        <v>29</v>
      </c>
      <c r="J54" s="7"/>
    </row>
    <row r="55" s="1" customFormat="1" ht="22" customHeight="1" spans="1:10">
      <c r="A55" s="4">
        <v>52</v>
      </c>
      <c r="B55" s="6" t="s">
        <v>90</v>
      </c>
      <c r="C55" s="6" t="s">
        <v>22</v>
      </c>
      <c r="D55" s="6" t="s">
        <v>23</v>
      </c>
      <c r="E55" s="6" t="s">
        <v>28</v>
      </c>
      <c r="F55" s="6" t="s">
        <v>92</v>
      </c>
      <c r="G55" s="6" t="s">
        <v>105</v>
      </c>
      <c r="H55" s="6" t="s">
        <v>26</v>
      </c>
      <c r="I55" s="10" t="s">
        <v>29</v>
      </c>
      <c r="J55" s="7"/>
    </row>
    <row r="56" s="1" customFormat="1" ht="22" customHeight="1" spans="1:10">
      <c r="A56" s="4">
        <v>53</v>
      </c>
      <c r="B56" s="6" t="s">
        <v>90</v>
      </c>
      <c r="C56" s="6" t="s">
        <v>22</v>
      </c>
      <c r="D56" s="6" t="s">
        <v>23</v>
      </c>
      <c r="E56" s="6" t="s">
        <v>140</v>
      </c>
      <c r="F56" s="6" t="s">
        <v>92</v>
      </c>
      <c r="G56" s="6" t="s">
        <v>98</v>
      </c>
      <c r="H56" s="6" t="s">
        <v>26</v>
      </c>
      <c r="I56" s="10" t="s">
        <v>29</v>
      </c>
      <c r="J56" s="7"/>
    </row>
    <row r="57" s="1" customFormat="1" ht="22" customHeight="1" spans="1:10">
      <c r="A57" s="4">
        <v>54</v>
      </c>
      <c r="B57" s="6" t="s">
        <v>90</v>
      </c>
      <c r="C57" s="6" t="s">
        <v>22</v>
      </c>
      <c r="D57" s="6" t="s">
        <v>23</v>
      </c>
      <c r="E57" s="6" t="s">
        <v>141</v>
      </c>
      <c r="F57" s="6" t="s">
        <v>92</v>
      </c>
      <c r="G57" s="6" t="s">
        <v>99</v>
      </c>
      <c r="H57" s="6" t="s">
        <v>26</v>
      </c>
      <c r="I57" s="10" t="s">
        <v>29</v>
      </c>
      <c r="J57" s="7"/>
    </row>
    <row r="58" s="1" customFormat="1" ht="22" customHeight="1" spans="1:10">
      <c r="A58" s="4">
        <v>55</v>
      </c>
      <c r="B58" s="6" t="s">
        <v>90</v>
      </c>
      <c r="C58" s="6" t="s">
        <v>22</v>
      </c>
      <c r="D58" s="6" t="s">
        <v>23</v>
      </c>
      <c r="E58" s="6" t="s">
        <v>142</v>
      </c>
      <c r="F58" s="6" t="s">
        <v>92</v>
      </c>
      <c r="G58" s="6" t="s">
        <v>93</v>
      </c>
      <c r="H58" s="6" t="s">
        <v>26</v>
      </c>
      <c r="I58" s="10" t="s">
        <v>29</v>
      </c>
      <c r="J58" s="7"/>
    </row>
    <row r="59" s="1" customFormat="1" ht="22" customHeight="1" spans="1:10">
      <c r="A59" s="4">
        <v>56</v>
      </c>
      <c r="B59" s="6" t="s">
        <v>90</v>
      </c>
      <c r="C59" s="6" t="s">
        <v>22</v>
      </c>
      <c r="D59" s="6" t="s">
        <v>33</v>
      </c>
      <c r="E59" s="6" t="s">
        <v>35</v>
      </c>
      <c r="F59" s="6" t="s">
        <v>92</v>
      </c>
      <c r="G59" s="6" t="s">
        <v>93</v>
      </c>
      <c r="H59" s="6" t="s">
        <v>26</v>
      </c>
      <c r="I59" s="10" t="s">
        <v>36</v>
      </c>
      <c r="J59" s="7"/>
    </row>
    <row r="60" s="1" customFormat="1" ht="22" customHeight="1" spans="1:10">
      <c r="A60" s="4">
        <v>57</v>
      </c>
      <c r="B60" s="6" t="s">
        <v>90</v>
      </c>
      <c r="C60" s="6" t="s">
        <v>22</v>
      </c>
      <c r="D60" s="6" t="s">
        <v>33</v>
      </c>
      <c r="E60" s="6" t="s">
        <v>34</v>
      </c>
      <c r="F60" s="6" t="s">
        <v>92</v>
      </c>
      <c r="G60" s="6" t="s">
        <v>96</v>
      </c>
      <c r="H60" s="6" t="s">
        <v>26</v>
      </c>
      <c r="I60" s="10" t="s">
        <v>36</v>
      </c>
      <c r="J60" s="7"/>
    </row>
    <row r="61" s="1" customFormat="1" ht="22" customHeight="1" spans="1:10">
      <c r="A61" s="4">
        <v>58</v>
      </c>
      <c r="B61" s="6" t="s">
        <v>90</v>
      </c>
      <c r="C61" s="6" t="s">
        <v>22</v>
      </c>
      <c r="D61" s="6" t="s">
        <v>33</v>
      </c>
      <c r="E61" s="6" t="s">
        <v>143</v>
      </c>
      <c r="F61" s="6" t="s">
        <v>92</v>
      </c>
      <c r="G61" s="6" t="s">
        <v>99</v>
      </c>
      <c r="H61" s="6" t="s">
        <v>26</v>
      </c>
      <c r="I61" s="10" t="s">
        <v>36</v>
      </c>
      <c r="J61" s="7"/>
    </row>
    <row r="62" s="1" customFormat="1" ht="22" customHeight="1" spans="1:10">
      <c r="A62" s="4">
        <v>59</v>
      </c>
      <c r="B62" s="6" t="s">
        <v>90</v>
      </c>
      <c r="C62" s="6" t="s">
        <v>22</v>
      </c>
      <c r="D62" s="6" t="s">
        <v>33</v>
      </c>
      <c r="E62" s="6" t="s">
        <v>144</v>
      </c>
      <c r="F62" s="6" t="s">
        <v>92</v>
      </c>
      <c r="G62" s="6" t="s">
        <v>98</v>
      </c>
      <c r="H62" s="6" t="s">
        <v>26</v>
      </c>
      <c r="I62" s="10" t="s">
        <v>36</v>
      </c>
      <c r="J62" s="7"/>
    </row>
    <row r="63" s="1" customFormat="1" ht="22" customHeight="1" spans="1:10">
      <c r="A63" s="4">
        <v>60</v>
      </c>
      <c r="B63" s="6" t="s">
        <v>90</v>
      </c>
      <c r="C63" s="6" t="s">
        <v>22</v>
      </c>
      <c r="D63" s="6" t="s">
        <v>33</v>
      </c>
      <c r="E63" s="6" t="s">
        <v>145</v>
      </c>
      <c r="F63" s="6" t="s">
        <v>92</v>
      </c>
      <c r="G63" s="6" t="s">
        <v>95</v>
      </c>
      <c r="H63" s="6" t="s">
        <v>26</v>
      </c>
      <c r="I63" s="10" t="s">
        <v>36</v>
      </c>
      <c r="J63" s="7"/>
    </row>
    <row r="64" s="1" customFormat="1" ht="22" customHeight="1" spans="1:10">
      <c r="A64" s="4">
        <v>61</v>
      </c>
      <c r="B64" s="6" t="s">
        <v>90</v>
      </c>
      <c r="C64" s="6" t="s">
        <v>22</v>
      </c>
      <c r="D64" s="6" t="s">
        <v>30</v>
      </c>
      <c r="E64" s="6" t="s">
        <v>31</v>
      </c>
      <c r="F64" s="6" t="s">
        <v>146</v>
      </c>
      <c r="G64" s="6" t="s">
        <v>96</v>
      </c>
      <c r="H64" s="6" t="s">
        <v>26</v>
      </c>
      <c r="I64" s="10" t="s">
        <v>32</v>
      </c>
      <c r="J64" s="7"/>
    </row>
    <row r="65" s="1" customFormat="1" ht="22" customHeight="1" spans="1:10">
      <c r="A65" s="4">
        <v>62</v>
      </c>
      <c r="B65" s="6" t="s">
        <v>90</v>
      </c>
      <c r="C65" s="6" t="s">
        <v>22</v>
      </c>
      <c r="D65" s="6" t="s">
        <v>30</v>
      </c>
      <c r="E65" s="6" t="s">
        <v>147</v>
      </c>
      <c r="F65" s="6" t="s">
        <v>146</v>
      </c>
      <c r="G65" s="6" t="s">
        <v>148</v>
      </c>
      <c r="H65" s="6" t="s">
        <v>26</v>
      </c>
      <c r="I65" s="10" t="s">
        <v>32</v>
      </c>
      <c r="J65" s="7"/>
    </row>
    <row r="66" s="1" customFormat="1" ht="22" customHeight="1" spans="1:10">
      <c r="A66" s="4">
        <v>63</v>
      </c>
      <c r="B66" s="6" t="s">
        <v>90</v>
      </c>
      <c r="C66" s="6" t="s">
        <v>37</v>
      </c>
      <c r="D66" s="6" t="s">
        <v>38</v>
      </c>
      <c r="E66" s="6" t="s">
        <v>39</v>
      </c>
      <c r="F66" s="6" t="s">
        <v>113</v>
      </c>
      <c r="G66" s="6" t="s">
        <v>96</v>
      </c>
      <c r="H66" s="6" t="s">
        <v>26</v>
      </c>
      <c r="I66" s="10" t="s">
        <v>40</v>
      </c>
      <c r="J66" s="7"/>
    </row>
    <row r="67" s="1" customFormat="1" ht="22" customHeight="1" spans="1:10">
      <c r="A67" s="4">
        <v>64</v>
      </c>
      <c r="B67" s="6" t="s">
        <v>90</v>
      </c>
      <c r="C67" s="6" t="s">
        <v>37</v>
      </c>
      <c r="D67" s="6" t="s">
        <v>38</v>
      </c>
      <c r="E67" s="6" t="s">
        <v>149</v>
      </c>
      <c r="F67" s="6" t="s">
        <v>113</v>
      </c>
      <c r="G67" s="6" t="s">
        <v>98</v>
      </c>
      <c r="H67" s="6" t="s">
        <v>26</v>
      </c>
      <c r="I67" s="10" t="s">
        <v>40</v>
      </c>
      <c r="J67" s="7"/>
    </row>
    <row r="68" s="1" customFormat="1" ht="22" customHeight="1" spans="1:10">
      <c r="A68" s="4">
        <v>65</v>
      </c>
      <c r="B68" s="6" t="s">
        <v>90</v>
      </c>
      <c r="C68" s="6" t="s">
        <v>37</v>
      </c>
      <c r="D68" s="6" t="s">
        <v>38</v>
      </c>
      <c r="E68" s="6" t="s">
        <v>150</v>
      </c>
      <c r="F68" s="6" t="s">
        <v>113</v>
      </c>
      <c r="G68" s="6" t="s">
        <v>99</v>
      </c>
      <c r="H68" s="6" t="s">
        <v>26</v>
      </c>
      <c r="I68" s="10" t="s">
        <v>40</v>
      </c>
      <c r="J68" s="7"/>
    </row>
    <row r="69" ht="15" spans="2:10">
      <c r="B69" s="6"/>
      <c r="C69" s="6"/>
      <c r="D69" s="6"/>
      <c r="E69" s="6"/>
      <c r="F69" s="6"/>
      <c r="G69" s="6"/>
      <c r="H69" s="6"/>
      <c r="I69" s="11"/>
      <c r="J69" s="6"/>
    </row>
    <row r="70" ht="15" spans="2:10">
      <c r="B70" s="6"/>
      <c r="C70" s="6"/>
      <c r="D70" s="6"/>
      <c r="E70" s="6"/>
      <c r="F70" s="6"/>
      <c r="G70" s="6"/>
      <c r="H70" s="6"/>
      <c r="I70" s="11"/>
      <c r="J70" s="6"/>
    </row>
    <row r="71" ht="15" spans="2:10">
      <c r="B71" s="6"/>
      <c r="C71" s="6"/>
      <c r="D71" s="6"/>
      <c r="E71" s="6"/>
      <c r="F71" s="6"/>
      <c r="G71" s="6"/>
      <c r="H71" s="6"/>
      <c r="I71" s="11"/>
      <c r="J71" s="6"/>
    </row>
    <row r="72" ht="15" spans="2:10">
      <c r="B72" s="6"/>
      <c r="C72" s="6"/>
      <c r="D72" s="6"/>
      <c r="E72" s="6"/>
      <c r="F72" s="6"/>
      <c r="G72" s="6"/>
      <c r="H72" s="6"/>
      <c r="I72" s="11"/>
      <c r="J72" s="6"/>
    </row>
  </sheetData>
  <mergeCells count="1">
    <mergeCell ref="A1:J2"/>
  </mergeCells>
  <pageMargins left="0.75" right="0.75" top="1" bottom="1" header="0.5" footer="0.5"/>
  <pageSetup paperSize="9" scale="66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J20:N43"/>
  <sheetViews>
    <sheetView tabSelected="1" workbookViewId="0">
      <selection activeCell="O24" sqref="N24:O44"/>
    </sheetView>
  </sheetViews>
  <sheetFormatPr defaultColWidth="9" defaultRowHeight="13.5"/>
  <sheetData>
    <row r="20" spans="10:10">
      <c r="J20">
        <v>836</v>
      </c>
    </row>
    <row r="21" spans="10:10">
      <c r="J21">
        <v>2</v>
      </c>
    </row>
    <row r="22" spans="10:10">
      <c r="J22">
        <f>J20*J21</f>
        <v>1672</v>
      </c>
    </row>
    <row r="24" spans="11:14">
      <c r="K24">
        <v>1672</v>
      </c>
      <c r="N24">
        <v>1381.42</v>
      </c>
    </row>
    <row r="25" spans="11:14">
      <c r="K25">
        <v>2357</v>
      </c>
      <c r="N25">
        <v>6782.46</v>
      </c>
    </row>
    <row r="26" spans="14:14">
      <c r="N26">
        <v>407.32</v>
      </c>
    </row>
    <row r="27" spans="14:14">
      <c r="N27">
        <v>823.96</v>
      </c>
    </row>
    <row r="28" spans="14:14">
      <c r="N28">
        <v>3671.1</v>
      </c>
    </row>
    <row r="29" spans="14:14">
      <c r="N29">
        <v>67.06</v>
      </c>
    </row>
    <row r="30" spans="14:14">
      <c r="N30">
        <v>1087.52</v>
      </c>
    </row>
    <row r="31" spans="14:14">
      <c r="N31">
        <v>941.77</v>
      </c>
    </row>
    <row r="32" spans="14:14">
      <c r="N32">
        <v>8109.37</v>
      </c>
    </row>
    <row r="33" spans="14:14">
      <c r="N33">
        <v>391.67</v>
      </c>
    </row>
    <row r="34" spans="14:14">
      <c r="N34">
        <v>1381.91</v>
      </c>
    </row>
    <row r="35" spans="14:14">
      <c r="N35">
        <v>698.79</v>
      </c>
    </row>
    <row r="36" spans="14:14">
      <c r="N36">
        <v>528.73</v>
      </c>
    </row>
    <row r="37" spans="14:14">
      <c r="N37">
        <v>1031.73</v>
      </c>
    </row>
    <row r="38" spans="14:14">
      <c r="N38">
        <v>495.61</v>
      </c>
    </row>
    <row r="39" spans="14:14">
      <c r="N39">
        <v>382.08</v>
      </c>
    </row>
    <row r="40" spans="14:14">
      <c r="N40">
        <v>458.26</v>
      </c>
    </row>
    <row r="41" spans="14:14">
      <c r="N41">
        <v>369.02</v>
      </c>
    </row>
    <row r="42" spans="14:14">
      <c r="N42">
        <v>640.06</v>
      </c>
    </row>
    <row r="43" spans="14:14">
      <c r="N43">
        <v>541.9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28" workbookViewId="0">
      <selection activeCell="L15" sqref="L15:N2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平利县防止因病返贫专项救助情况统计表</vt:lpstr>
      <vt:lpstr>平利县防止因病返贫专项救助人员家庭成员信息表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有女娟娟</cp:lastModifiedBy>
  <dcterms:created xsi:type="dcterms:W3CDTF">2023-03-02T08:14:00Z</dcterms:created>
  <dcterms:modified xsi:type="dcterms:W3CDTF">2023-10-19T01:47:28Z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8A50C2DE45FF4A27916365531DA77EA6_13</vt:lpwstr>
  </property>
</Properties>
</file>